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odel" sheetId="1" state="visible" r:id="rId1"/>
    <sheet name="Schedule" sheetId="2" state="visible" r:id="rId2"/>
    <sheet name="Notes" sheetId="3" state="visible" r:id="rId3"/>
  </sheets>
  <definedNames/>
  <calcPr calcId="124519" fullCalcOnLoad="1"/>
</workbook>
</file>

<file path=xl/styles.xml><?xml version="1.0" encoding="utf-8"?>
<styleSheet xmlns="http://schemas.openxmlformats.org/spreadsheetml/2006/main">
  <numFmts count="4">
    <numFmt numFmtId="164" formatCode="£#,##0"/>
    <numFmt numFmtId="165" formatCode="£#,##0.00"/>
    <numFmt numFmtId="166" formatCode="0.0000%"/>
    <numFmt numFmtId="167" formatCode="0.0%"/>
  </numFmts>
  <fonts count="3">
    <font>
      <name val="Calibri"/>
      <family val="2"/>
      <color theme="1"/>
      <sz val="11"/>
      <scheme val="minor"/>
    </font>
    <font>
      <b val="1"/>
      <sz val="14"/>
    </font>
    <font>
      <b val="1"/>
    </font>
  </fonts>
  <fills count="3">
    <fill>
      <patternFill/>
    </fill>
    <fill>
      <patternFill patternType="gray125"/>
    </fill>
    <fill>
      <patternFill patternType="solid">
        <fgColor rgb="00FFF2C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164" fontId="0" fillId="2" borderId="1" pivotButton="0" quotePrefix="0" xfId="0"/>
    <xf numFmtId="1" fontId="0" fillId="2" borderId="1" pivotButton="0" quotePrefix="0" xfId="0"/>
    <xf numFmtId="10" fontId="0" fillId="2" borderId="1" pivotButton="0" quotePrefix="0" xfId="0"/>
    <xf numFmtId="165" fontId="0" fillId="2" borderId="1" pivotButton="0" quotePrefix="0" xfId="0"/>
    <xf numFmtId="9" fontId="0" fillId="2" borderId="1" pivotButton="0" quotePrefix="0" xfId="0"/>
    <xf numFmtId="0" fontId="0" fillId="0" borderId="1" pivotButton="0" quotePrefix="0" xfId="0"/>
    <xf numFmtId="164" fontId="0" fillId="0" borderId="1" pivotButton="0" quotePrefix="0" xfId="0"/>
    <xf numFmtId="166" fontId="0" fillId="0" borderId="1" pivotButton="0" quotePrefix="0" xfId="0"/>
    <xf numFmtId="10" fontId="0" fillId="0" borderId="1" pivotButton="0" quotePrefix="0" xfId="0"/>
    <xf numFmtId="0" fontId="2" fillId="0" borderId="1" pivotButton="0" quotePrefix="0" xfId="0"/>
    <xf numFmtId="165" fontId="2" fillId="0" borderId="1" pivotButton="0" quotePrefix="0" xfId="0"/>
    <xf numFmtId="165" fontId="0" fillId="0" borderId="1" pivotButton="0" quotePrefix="0" xfId="0"/>
    <xf numFmtId="167" fontId="0" fillId="0" borderId="1" pivotButton="0" quotePrefix="0" xfId="0"/>
    <xf numFmtId="167" fontId="2" fillId="0" borderId="1" pivotButton="0" quotePrefix="0" xfId="0"/>
    <xf numFmtId="164" fontId="2" fillId="0" borderId="1" pivotButton="0" quotePrefix="0" xfId="0"/>
    <xf numFmtId="1" fontId="0" fillId="0" borderId="1" pivotButton="0" quotePrefix="0" xfId="0"/>
    <xf numFmtId="165" fontId="0" fillId="0" borderId="0" pivotButton="0" quotePrefix="0" xfId="0"/>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66" customWidth="1" min="1" max="1"/>
    <col width="18" customWidth="1" min="2" max="2"/>
    <col width="18" customWidth="1" min="3" max="3"/>
    <col width="18" customWidth="1" min="4" max="4"/>
  </cols>
  <sheetData>
    <row r="1">
      <c r="A1" s="1" t="inlineStr">
        <is>
          <t>FundBiz asset finance balloon and residual value working model</t>
        </is>
      </c>
    </row>
    <row r="2">
      <c r="A2" t="inlineStr">
        <is>
          <t>Change the yellow cells. Everything else is a formula. Illustrative only: your agreement sets the real figures. fundbiz.co.uk/templates/asset-finance-balloon-working-model/</t>
        </is>
      </c>
    </row>
    <row r="3">
      <c r="A3" s="2" t="inlineStr">
        <is>
          <t>The agreement</t>
        </is>
      </c>
    </row>
    <row r="4">
      <c r="A4" t="inlineStr">
        <is>
          <t>Asset price the finance is based on (£)</t>
        </is>
      </c>
      <c r="B4" s="3" t="n">
        <v>60000</v>
      </c>
    </row>
    <row r="5">
      <c r="A5" t="inlineStr">
        <is>
          <t>Deposit (£)</t>
        </is>
      </c>
      <c r="B5" s="3" t="n">
        <v>6000</v>
      </c>
    </row>
    <row r="6">
      <c r="A6" t="inlineStr">
        <is>
          <t>Term (months, 1 to 120)</t>
        </is>
      </c>
      <c r="B6" s="4" t="n">
        <v>48</v>
      </c>
    </row>
    <row r="7">
      <c r="A7" t="inlineStr">
        <is>
          <t>Interest rate (nominal a year; monthly rate = this / 12)</t>
        </is>
      </c>
      <c r="B7" s="5" t="n">
        <v>0.09</v>
      </c>
    </row>
    <row r="8">
      <c r="A8" t="inlineStr">
        <is>
          <t>Quoted monthly payment (£): optional, leave 0 to use the rate above</t>
        </is>
      </c>
      <c r="B8" s="6" t="n">
        <v>0</v>
      </c>
    </row>
    <row r="9">
      <c r="A9" t="inlineStr">
        <is>
          <t>Balloon (£)</t>
        </is>
      </c>
      <c r="B9" s="3" t="n">
        <v>18000</v>
      </c>
    </row>
    <row r="10">
      <c r="A10" t="inlineStr">
        <is>
          <t>Payments in advance? 1 = first payment at signing, 0 = a month after</t>
        </is>
      </c>
      <c r="B10" s="4" t="n">
        <v>0</v>
      </c>
    </row>
    <row r="11">
      <c r="A11" t="inlineStr">
        <is>
          <t>Documentation fee paid at the start (£)</t>
        </is>
      </c>
      <c r="B11" s="3" t="n">
        <v>0</v>
      </c>
    </row>
    <row r="12">
      <c r="A12" t="inlineStr">
        <is>
          <t>Option to purchase fee paid with the balloon (£)</t>
        </is>
      </c>
      <c r="B12" s="3" t="n">
        <v>0</v>
      </c>
    </row>
    <row r="13">
      <c r="A13" s="2" t="inlineStr">
        <is>
          <t>The asset's value (your assumptions)</t>
        </is>
      </c>
    </row>
    <row r="14">
      <c r="A14" t="inlineStr">
        <is>
          <t>What the asset would fetch at the start (£)</t>
        </is>
      </c>
      <c r="B14" s="3" t="n">
        <v>60000</v>
      </c>
    </row>
    <row r="15">
      <c r="A15" t="inlineStr">
        <is>
          <t>Expected market value at the end of the term (£)</t>
        </is>
      </c>
      <c r="B15" s="3" t="n">
        <v>21000</v>
      </c>
    </row>
    <row r="16">
      <c r="A16" t="inlineStr">
        <is>
          <t>Scenario: end value lower by</t>
        </is>
      </c>
      <c r="B16" s="7" t="n">
        <v>0.25</v>
      </c>
    </row>
    <row r="17">
      <c r="A17" t="inlineStr">
        <is>
          <t>Scenario: end value higher by</t>
        </is>
      </c>
      <c r="B17" s="7" t="n">
        <v>0.25</v>
      </c>
    </row>
    <row r="19">
      <c r="A19" s="2" t="inlineStr">
        <is>
          <t>Cost of the agreement</t>
        </is>
      </c>
    </row>
    <row r="20">
      <c r="A20" s="8" t="inlineStr">
        <is>
          <t>Amount financed (price less deposit)</t>
        </is>
      </c>
      <c r="B20" s="9">
        <f>B4-B5</f>
        <v/>
      </c>
    </row>
    <row r="21">
      <c r="A21" s="8" t="inlineStr">
        <is>
          <t>Monthly interest rate used</t>
        </is>
      </c>
      <c r="B21" s="10">
        <f>IF(B8&gt;0,RATE(B6,-B8,B20,-B9,B10),B7/12)</f>
        <v/>
      </c>
    </row>
    <row r="22">
      <c r="A22" s="8" t="inlineStr">
        <is>
          <t>Annual interest rate used (nominal)</t>
        </is>
      </c>
      <c r="B22" s="11">
        <f>B21*12</f>
        <v/>
      </c>
    </row>
    <row r="23">
      <c r="A23" s="12" t="inlineStr">
        <is>
          <t>Monthly payment</t>
        </is>
      </c>
      <c r="B23" s="13">
        <f>IF(B8&gt;0,B8,PMT(B21,B6,-B20,B9,B10))</f>
        <v/>
      </c>
    </row>
    <row r="24">
      <c r="A24" s="8" t="inlineStr">
        <is>
          <t>Monthly payment with no balloon</t>
        </is>
      </c>
      <c r="B24" s="14">
        <f>PMT(B21,B6,-B20,0,B10)</f>
        <v/>
      </c>
    </row>
    <row r="25">
      <c r="A25" s="8" t="inlineStr">
        <is>
          <t>Monthly saving from the balloon</t>
        </is>
      </c>
      <c r="B25" s="14">
        <f>B24-B23</f>
        <v/>
      </c>
    </row>
    <row r="26">
      <c r="A26" s="8" t="inlineStr">
        <is>
          <t>Total of monthly payments</t>
        </is>
      </c>
      <c r="B26" s="9">
        <f>B23*B6</f>
        <v/>
      </c>
    </row>
    <row r="27">
      <c r="A27" s="8" t="inlineStr">
        <is>
          <t>Interest (payments plus balloon, less amount financed)</t>
        </is>
      </c>
      <c r="B27" s="9">
        <f>B26+B9-B20</f>
        <v/>
      </c>
    </row>
    <row r="28">
      <c r="A28" s="8" t="inlineStr">
        <is>
          <t>Interest with no balloon</t>
        </is>
      </c>
      <c r="B28" s="9">
        <f>B24*B6-B20</f>
        <v/>
      </c>
    </row>
    <row r="29">
      <c r="A29" s="8" t="inlineStr">
        <is>
          <t>Extra interest caused by the balloon</t>
        </is>
      </c>
      <c r="B29" s="9">
        <f>B27-B28</f>
        <v/>
      </c>
    </row>
    <row r="30">
      <c r="A30" s="8" t="inlineStr">
        <is>
          <t>Total payable, including deposit and fees</t>
        </is>
      </c>
      <c r="B30" s="9">
        <f>B5+B26+B9+B11+B12</f>
        <v/>
      </c>
    </row>
    <row r="31">
      <c r="A31" s="8" t="inlineStr">
        <is>
          <t>Balloon as a share of the price</t>
        </is>
      </c>
      <c r="B31" s="15">
        <f>B9/B4</f>
        <v/>
      </c>
    </row>
    <row r="32">
      <c r="A32" s="8" t="inlineStr">
        <is>
          <t>Monthly rate including fees (working)</t>
        </is>
      </c>
      <c r="B32" s="10">
        <f>IFERROR(IRR(Schedule!B2:B122,0.005),"n/a")</f>
        <v/>
      </c>
    </row>
    <row r="33">
      <c r="A33" s="12" t="inlineStr">
        <is>
          <t>APR-equivalent (CONC App 1.2 method)</t>
        </is>
      </c>
      <c r="B33" s="16">
        <f>IFERROR(ROUND((1+B32)^12-1,3),"Check the inputs")</f>
        <v/>
      </c>
    </row>
    <row r="35">
      <c r="A35" s="2" t="inlineStr">
        <is>
          <t>Residual value scenarios</t>
        </is>
      </c>
    </row>
    <row r="36">
      <c r="A36" s="12" t="inlineStr">
        <is>
          <t>Measure</t>
        </is>
      </c>
      <c r="B36" s="12" t="inlineStr">
        <is>
          <t>End value lower</t>
        </is>
      </c>
      <c r="C36" s="12" t="inlineStr">
        <is>
          <t>Your figure</t>
        </is>
      </c>
      <c r="D36" s="12" t="inlineStr">
        <is>
          <t>End value higher</t>
        </is>
      </c>
    </row>
    <row r="37">
      <c r="A37" s="8" t="inlineStr">
        <is>
          <t>Market value at the end of the term</t>
        </is>
      </c>
      <c r="B37" s="9">
        <f>$B$15*(1-$B$16)</f>
        <v/>
      </c>
      <c r="C37" s="9">
        <f>$B$15</f>
        <v/>
      </c>
      <c r="D37" s="9">
        <f>$B$15*(1+$B$17)</f>
        <v/>
      </c>
    </row>
    <row r="38">
      <c r="A38" s="8" t="inlineStr">
        <is>
          <t>Balloon plus option fee due</t>
        </is>
      </c>
      <c r="B38" s="9">
        <f>$B$9+$B$12</f>
        <v/>
      </c>
      <c r="C38" s="9">
        <f>$B$9+$B$12</f>
        <v/>
      </c>
      <c r="D38" s="9">
        <f>$B$9+$B$12</f>
        <v/>
      </c>
    </row>
    <row r="39">
      <c r="A39" s="12" t="inlineStr">
        <is>
          <t>Equity at the balloon date (value less balloon and fee)</t>
        </is>
      </c>
      <c r="B39" s="17">
        <f>B37-B38</f>
        <v/>
      </c>
      <c r="C39" s="17">
        <f>C37-C38</f>
        <v/>
      </c>
      <c r="D39" s="17">
        <f>D37-D38</f>
        <v/>
      </c>
    </row>
    <row r="40">
      <c r="A40" s="8" t="inlineStr">
        <is>
          <t>Months where the finance owed is more than the asset is worth</t>
        </is>
      </c>
      <c r="B40" s="18">
        <f>COUNTIF(Schedule!H2:H122,"&lt;0")</f>
        <v/>
      </c>
      <c r="C40" s="18">
        <f>COUNTIF(Schedule!I2:I122,"&lt;0")</f>
        <v/>
      </c>
      <c r="D40" s="18">
        <f>COUNTIF(Schedule!J2:J122,"&lt;0")</f>
        <v/>
      </c>
    </row>
    <row r="41">
      <c r="A41" s="8" t="inlineStr">
        <is>
          <t>Worst point: lowest value less finance owed</t>
        </is>
      </c>
      <c r="B41" s="9">
        <f>MIN(Schedule!H2:H122)</f>
        <v/>
      </c>
      <c r="C41" s="9">
        <f>MIN(Schedule!I2:I122)</f>
        <v/>
      </c>
      <c r="D41" s="9">
        <f>MIN(Schedule!J2:J122)</f>
        <v/>
      </c>
    </row>
    <row r="42">
      <c r="A42" s="8" t="inlineStr">
        <is>
          <t>Month of the worst point</t>
        </is>
      </c>
      <c r="B42" s="18">
        <f>MATCH(B41,Schedule!H2:H122,0)-1</f>
        <v/>
      </c>
      <c r="C42" s="18">
        <f>MATCH(C41,Schedule!I2:I122,0)-1</f>
        <v/>
      </c>
      <c r="D42" s="18">
        <f>MATCH(D41,Schedule!J2:J122,0)-1</f>
        <v/>
      </c>
    </row>
    <row r="44">
      <c r="A44" t="inlineStr">
        <is>
          <t>A negative equity figure is a shortfall: the asset would not sell for enough to clear what is owed, so the gap has to come from cash or more borrowing.</t>
        </is>
      </c>
    </row>
    <row r="45">
      <c r="A45" t="inlineStr">
        <is>
          <t>The value path is an assumption: it falls by the same percentage each month from the start value to your end value. Real assets can fall faster in the first year.</t>
        </is>
      </c>
    </row>
  </sheetData>
  <dataValidations count="2">
    <dataValidation sqref="B6" showDropDown="0" showInputMessage="0" showErrorMessage="1" allowBlank="0" error="Enter a whole number of months from 1 to 120." type="whole" operator="between">
      <formula1>1</formula1>
      <formula2>120</formula2>
    </dataValidation>
    <dataValidation sqref="B10" showDropDown="0" showInputMessage="0" showErrorMessage="1" allowBlank="0" error="Enter 1 for payments in advance or 0 for payments in arrears." type="whole" operator="between">
      <formula1>0</formula1>
      <formula2>1</formula2>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122"/>
  <sheetViews>
    <sheetView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17" customWidth="1" min="2" max="2"/>
    <col width="17" customWidth="1" min="3" max="3"/>
    <col width="17" customWidth="1" min="4" max="4"/>
    <col width="17" customWidth="1" min="5" max="5"/>
    <col width="17" customWidth="1" min="6" max="6"/>
    <col width="17" customWidth="1" min="7" max="7"/>
    <col width="17" customWidth="1" min="8" max="8"/>
    <col width="17" customWidth="1" min="9" max="9"/>
    <col width="17" customWidth="1" min="10" max="10"/>
  </cols>
  <sheetData>
    <row r="1">
      <c r="A1" s="2" t="inlineStr">
        <is>
          <t>Month</t>
        </is>
      </c>
      <c r="B1" s="2" t="inlineStr">
        <is>
          <t>Cash flow for APR</t>
        </is>
      </c>
      <c r="C1" s="2" t="inlineStr">
        <is>
          <t>Monthly payment</t>
        </is>
      </c>
      <c r="D1" s="2" t="inlineStr">
        <is>
          <t>Finance owed (after payment)</t>
        </is>
      </c>
      <c r="E1" s="2" t="inlineStr">
        <is>
          <t>Value: end lower</t>
        </is>
      </c>
      <c r="F1" s="2" t="inlineStr">
        <is>
          <t>Value: your figure</t>
        </is>
      </c>
      <c r="G1" s="2" t="inlineStr">
        <is>
          <t>Value: end higher</t>
        </is>
      </c>
      <c r="H1" s="2" t="inlineStr">
        <is>
          <t>Equity: end lower</t>
        </is>
      </c>
      <c r="I1" s="2" t="inlineStr">
        <is>
          <t>Equity: your figure</t>
        </is>
      </c>
      <c r="J1" s="2" t="inlineStr">
        <is>
          <t>Equity: end higher</t>
        </is>
      </c>
    </row>
    <row r="2">
      <c r="A2" t="n">
        <v>0</v>
      </c>
      <c r="B2" s="19">
        <f>IF(A2&gt;Model!$B$6,"",IF(A2=0,Model!$B$20-Model!$B$11,0)-C2-IF(A2=Model!$B$6,Model!$B$9+Model!$B$12,0))</f>
        <v/>
      </c>
      <c r="C2" s="19">
        <f>IF(A2&gt;Model!$B$6,"",IF(Model!$B$10=1,IF(A2&lt;Model!$B$6,Model!$B$23,0),IF(A2&gt;=1,Model!$B$23,0)))</f>
        <v/>
      </c>
      <c r="D2" s="19">
        <f>Model!$B$20-C2</f>
        <v/>
      </c>
      <c r="E2" s="20">
        <f>IF(A2&gt;Model!$B$6,"",Model!$B$14*(Model!B$37/Model!$B$14)^(A2/Model!$B$6))</f>
        <v/>
      </c>
      <c r="F2" s="20">
        <f>IF(A2&gt;Model!$B$6,"",Model!$B$14*(Model!C$37/Model!$B$14)^(A2/Model!$B$6))</f>
        <v/>
      </c>
      <c r="G2" s="20">
        <f>IF(A2&gt;Model!$B$6,"",Model!$B$14*(Model!D$37/Model!$B$14)^(A2/Model!$B$6))</f>
        <v/>
      </c>
      <c r="H2" s="20">
        <f>IF(A2&gt;Model!$B$6,"",E2-D2)</f>
        <v/>
      </c>
      <c r="I2" s="20">
        <f>IF(A2&gt;Model!$B$6,"",F2-D2)</f>
        <v/>
      </c>
      <c r="J2" s="20">
        <f>IF(A2&gt;Model!$B$6,"",G2-D2)</f>
        <v/>
      </c>
    </row>
    <row r="3">
      <c r="A3" t="n">
        <v>1</v>
      </c>
      <c r="B3" s="19">
        <f>IF(A3&gt;Model!$B$6,"",IF(A3=0,Model!$B$20-Model!$B$11,0)-C3-IF(A3=Model!$B$6,Model!$B$9+Model!$B$12,0))</f>
        <v/>
      </c>
      <c r="C3" s="19">
        <f>IF(A3&gt;Model!$B$6,"",IF(Model!$B$10=1,IF(A3&lt;Model!$B$6,Model!$B$23,0),IF(A3&gt;=1,Model!$B$23,0)))</f>
        <v/>
      </c>
      <c r="D3" s="19">
        <f>IF(A3&gt;Model!$B$6,"",D2*(1+Model!$B$21)-C3)</f>
        <v/>
      </c>
      <c r="E3" s="20">
        <f>IF(A3&gt;Model!$B$6,"",Model!$B$14*(Model!B$37/Model!$B$14)^(A3/Model!$B$6))</f>
        <v/>
      </c>
      <c r="F3" s="20">
        <f>IF(A3&gt;Model!$B$6,"",Model!$B$14*(Model!C$37/Model!$B$14)^(A3/Model!$B$6))</f>
        <v/>
      </c>
      <c r="G3" s="20">
        <f>IF(A3&gt;Model!$B$6,"",Model!$B$14*(Model!D$37/Model!$B$14)^(A3/Model!$B$6))</f>
        <v/>
      </c>
      <c r="H3" s="20">
        <f>IF(A3&gt;Model!$B$6,"",E3-D3)</f>
        <v/>
      </c>
      <c r="I3" s="20">
        <f>IF(A3&gt;Model!$B$6,"",F3-D3)</f>
        <v/>
      </c>
      <c r="J3" s="20">
        <f>IF(A3&gt;Model!$B$6,"",G3-D3)</f>
        <v/>
      </c>
    </row>
    <row r="4">
      <c r="A4" t="n">
        <v>2</v>
      </c>
      <c r="B4" s="19">
        <f>IF(A4&gt;Model!$B$6,"",IF(A4=0,Model!$B$20-Model!$B$11,0)-C4-IF(A4=Model!$B$6,Model!$B$9+Model!$B$12,0))</f>
        <v/>
      </c>
      <c r="C4" s="19">
        <f>IF(A4&gt;Model!$B$6,"",IF(Model!$B$10=1,IF(A4&lt;Model!$B$6,Model!$B$23,0),IF(A4&gt;=1,Model!$B$23,0)))</f>
        <v/>
      </c>
      <c r="D4" s="19">
        <f>IF(A4&gt;Model!$B$6,"",D3*(1+Model!$B$21)-C4)</f>
        <v/>
      </c>
      <c r="E4" s="20">
        <f>IF(A4&gt;Model!$B$6,"",Model!$B$14*(Model!B$37/Model!$B$14)^(A4/Model!$B$6))</f>
        <v/>
      </c>
      <c r="F4" s="20">
        <f>IF(A4&gt;Model!$B$6,"",Model!$B$14*(Model!C$37/Model!$B$14)^(A4/Model!$B$6))</f>
        <v/>
      </c>
      <c r="G4" s="20">
        <f>IF(A4&gt;Model!$B$6,"",Model!$B$14*(Model!D$37/Model!$B$14)^(A4/Model!$B$6))</f>
        <v/>
      </c>
      <c r="H4" s="20">
        <f>IF(A4&gt;Model!$B$6,"",E4-D4)</f>
        <v/>
      </c>
      <c r="I4" s="20">
        <f>IF(A4&gt;Model!$B$6,"",F4-D4)</f>
        <v/>
      </c>
      <c r="J4" s="20">
        <f>IF(A4&gt;Model!$B$6,"",G4-D4)</f>
        <v/>
      </c>
    </row>
    <row r="5">
      <c r="A5" t="n">
        <v>3</v>
      </c>
      <c r="B5" s="19">
        <f>IF(A5&gt;Model!$B$6,"",IF(A5=0,Model!$B$20-Model!$B$11,0)-C5-IF(A5=Model!$B$6,Model!$B$9+Model!$B$12,0))</f>
        <v/>
      </c>
      <c r="C5" s="19">
        <f>IF(A5&gt;Model!$B$6,"",IF(Model!$B$10=1,IF(A5&lt;Model!$B$6,Model!$B$23,0),IF(A5&gt;=1,Model!$B$23,0)))</f>
        <v/>
      </c>
      <c r="D5" s="19">
        <f>IF(A5&gt;Model!$B$6,"",D4*(1+Model!$B$21)-C5)</f>
        <v/>
      </c>
      <c r="E5" s="20">
        <f>IF(A5&gt;Model!$B$6,"",Model!$B$14*(Model!B$37/Model!$B$14)^(A5/Model!$B$6))</f>
        <v/>
      </c>
      <c r="F5" s="20">
        <f>IF(A5&gt;Model!$B$6,"",Model!$B$14*(Model!C$37/Model!$B$14)^(A5/Model!$B$6))</f>
        <v/>
      </c>
      <c r="G5" s="20">
        <f>IF(A5&gt;Model!$B$6,"",Model!$B$14*(Model!D$37/Model!$B$14)^(A5/Model!$B$6))</f>
        <v/>
      </c>
      <c r="H5" s="20">
        <f>IF(A5&gt;Model!$B$6,"",E5-D5)</f>
        <v/>
      </c>
      <c r="I5" s="20">
        <f>IF(A5&gt;Model!$B$6,"",F5-D5)</f>
        <v/>
      </c>
      <c r="J5" s="20">
        <f>IF(A5&gt;Model!$B$6,"",G5-D5)</f>
        <v/>
      </c>
    </row>
    <row r="6">
      <c r="A6" t="n">
        <v>4</v>
      </c>
      <c r="B6" s="19">
        <f>IF(A6&gt;Model!$B$6,"",IF(A6=0,Model!$B$20-Model!$B$11,0)-C6-IF(A6=Model!$B$6,Model!$B$9+Model!$B$12,0))</f>
        <v/>
      </c>
      <c r="C6" s="19">
        <f>IF(A6&gt;Model!$B$6,"",IF(Model!$B$10=1,IF(A6&lt;Model!$B$6,Model!$B$23,0),IF(A6&gt;=1,Model!$B$23,0)))</f>
        <v/>
      </c>
      <c r="D6" s="19">
        <f>IF(A6&gt;Model!$B$6,"",D5*(1+Model!$B$21)-C6)</f>
        <v/>
      </c>
      <c r="E6" s="20">
        <f>IF(A6&gt;Model!$B$6,"",Model!$B$14*(Model!B$37/Model!$B$14)^(A6/Model!$B$6))</f>
        <v/>
      </c>
      <c r="F6" s="20">
        <f>IF(A6&gt;Model!$B$6,"",Model!$B$14*(Model!C$37/Model!$B$14)^(A6/Model!$B$6))</f>
        <v/>
      </c>
      <c r="G6" s="20">
        <f>IF(A6&gt;Model!$B$6,"",Model!$B$14*(Model!D$37/Model!$B$14)^(A6/Model!$B$6))</f>
        <v/>
      </c>
      <c r="H6" s="20">
        <f>IF(A6&gt;Model!$B$6,"",E6-D6)</f>
        <v/>
      </c>
      <c r="I6" s="20">
        <f>IF(A6&gt;Model!$B$6,"",F6-D6)</f>
        <v/>
      </c>
      <c r="J6" s="20">
        <f>IF(A6&gt;Model!$B$6,"",G6-D6)</f>
        <v/>
      </c>
    </row>
    <row r="7">
      <c r="A7" t="n">
        <v>5</v>
      </c>
      <c r="B7" s="19">
        <f>IF(A7&gt;Model!$B$6,"",IF(A7=0,Model!$B$20-Model!$B$11,0)-C7-IF(A7=Model!$B$6,Model!$B$9+Model!$B$12,0))</f>
        <v/>
      </c>
      <c r="C7" s="19">
        <f>IF(A7&gt;Model!$B$6,"",IF(Model!$B$10=1,IF(A7&lt;Model!$B$6,Model!$B$23,0),IF(A7&gt;=1,Model!$B$23,0)))</f>
        <v/>
      </c>
      <c r="D7" s="19">
        <f>IF(A7&gt;Model!$B$6,"",D6*(1+Model!$B$21)-C7)</f>
        <v/>
      </c>
      <c r="E7" s="20">
        <f>IF(A7&gt;Model!$B$6,"",Model!$B$14*(Model!B$37/Model!$B$14)^(A7/Model!$B$6))</f>
        <v/>
      </c>
      <c r="F7" s="20">
        <f>IF(A7&gt;Model!$B$6,"",Model!$B$14*(Model!C$37/Model!$B$14)^(A7/Model!$B$6))</f>
        <v/>
      </c>
      <c r="G7" s="20">
        <f>IF(A7&gt;Model!$B$6,"",Model!$B$14*(Model!D$37/Model!$B$14)^(A7/Model!$B$6))</f>
        <v/>
      </c>
      <c r="H7" s="20">
        <f>IF(A7&gt;Model!$B$6,"",E7-D7)</f>
        <v/>
      </c>
      <c r="I7" s="20">
        <f>IF(A7&gt;Model!$B$6,"",F7-D7)</f>
        <v/>
      </c>
      <c r="J7" s="20">
        <f>IF(A7&gt;Model!$B$6,"",G7-D7)</f>
        <v/>
      </c>
    </row>
    <row r="8">
      <c r="A8" t="n">
        <v>6</v>
      </c>
      <c r="B8" s="19">
        <f>IF(A8&gt;Model!$B$6,"",IF(A8=0,Model!$B$20-Model!$B$11,0)-C8-IF(A8=Model!$B$6,Model!$B$9+Model!$B$12,0))</f>
        <v/>
      </c>
      <c r="C8" s="19">
        <f>IF(A8&gt;Model!$B$6,"",IF(Model!$B$10=1,IF(A8&lt;Model!$B$6,Model!$B$23,0),IF(A8&gt;=1,Model!$B$23,0)))</f>
        <v/>
      </c>
      <c r="D8" s="19">
        <f>IF(A8&gt;Model!$B$6,"",D7*(1+Model!$B$21)-C8)</f>
        <v/>
      </c>
      <c r="E8" s="20">
        <f>IF(A8&gt;Model!$B$6,"",Model!$B$14*(Model!B$37/Model!$B$14)^(A8/Model!$B$6))</f>
        <v/>
      </c>
      <c r="F8" s="20">
        <f>IF(A8&gt;Model!$B$6,"",Model!$B$14*(Model!C$37/Model!$B$14)^(A8/Model!$B$6))</f>
        <v/>
      </c>
      <c r="G8" s="20">
        <f>IF(A8&gt;Model!$B$6,"",Model!$B$14*(Model!D$37/Model!$B$14)^(A8/Model!$B$6))</f>
        <v/>
      </c>
      <c r="H8" s="20">
        <f>IF(A8&gt;Model!$B$6,"",E8-D8)</f>
        <v/>
      </c>
      <c r="I8" s="20">
        <f>IF(A8&gt;Model!$B$6,"",F8-D8)</f>
        <v/>
      </c>
      <c r="J8" s="20">
        <f>IF(A8&gt;Model!$B$6,"",G8-D8)</f>
        <v/>
      </c>
    </row>
    <row r="9">
      <c r="A9" t="n">
        <v>7</v>
      </c>
      <c r="B9" s="19">
        <f>IF(A9&gt;Model!$B$6,"",IF(A9=0,Model!$B$20-Model!$B$11,0)-C9-IF(A9=Model!$B$6,Model!$B$9+Model!$B$12,0))</f>
        <v/>
      </c>
      <c r="C9" s="19">
        <f>IF(A9&gt;Model!$B$6,"",IF(Model!$B$10=1,IF(A9&lt;Model!$B$6,Model!$B$23,0),IF(A9&gt;=1,Model!$B$23,0)))</f>
        <v/>
      </c>
      <c r="D9" s="19">
        <f>IF(A9&gt;Model!$B$6,"",D8*(1+Model!$B$21)-C9)</f>
        <v/>
      </c>
      <c r="E9" s="20">
        <f>IF(A9&gt;Model!$B$6,"",Model!$B$14*(Model!B$37/Model!$B$14)^(A9/Model!$B$6))</f>
        <v/>
      </c>
      <c r="F9" s="20">
        <f>IF(A9&gt;Model!$B$6,"",Model!$B$14*(Model!C$37/Model!$B$14)^(A9/Model!$B$6))</f>
        <v/>
      </c>
      <c r="G9" s="20">
        <f>IF(A9&gt;Model!$B$6,"",Model!$B$14*(Model!D$37/Model!$B$14)^(A9/Model!$B$6))</f>
        <v/>
      </c>
      <c r="H9" s="20">
        <f>IF(A9&gt;Model!$B$6,"",E9-D9)</f>
        <v/>
      </c>
      <c r="I9" s="20">
        <f>IF(A9&gt;Model!$B$6,"",F9-D9)</f>
        <v/>
      </c>
      <c r="J9" s="20">
        <f>IF(A9&gt;Model!$B$6,"",G9-D9)</f>
        <v/>
      </c>
    </row>
    <row r="10">
      <c r="A10" t="n">
        <v>8</v>
      </c>
      <c r="B10" s="19">
        <f>IF(A10&gt;Model!$B$6,"",IF(A10=0,Model!$B$20-Model!$B$11,0)-C10-IF(A10=Model!$B$6,Model!$B$9+Model!$B$12,0))</f>
        <v/>
      </c>
      <c r="C10" s="19">
        <f>IF(A10&gt;Model!$B$6,"",IF(Model!$B$10=1,IF(A10&lt;Model!$B$6,Model!$B$23,0),IF(A10&gt;=1,Model!$B$23,0)))</f>
        <v/>
      </c>
      <c r="D10" s="19">
        <f>IF(A10&gt;Model!$B$6,"",D9*(1+Model!$B$21)-C10)</f>
        <v/>
      </c>
      <c r="E10" s="20">
        <f>IF(A10&gt;Model!$B$6,"",Model!$B$14*(Model!B$37/Model!$B$14)^(A10/Model!$B$6))</f>
        <v/>
      </c>
      <c r="F10" s="20">
        <f>IF(A10&gt;Model!$B$6,"",Model!$B$14*(Model!C$37/Model!$B$14)^(A10/Model!$B$6))</f>
        <v/>
      </c>
      <c r="G10" s="20">
        <f>IF(A10&gt;Model!$B$6,"",Model!$B$14*(Model!D$37/Model!$B$14)^(A10/Model!$B$6))</f>
        <v/>
      </c>
      <c r="H10" s="20">
        <f>IF(A10&gt;Model!$B$6,"",E10-D10)</f>
        <v/>
      </c>
      <c r="I10" s="20">
        <f>IF(A10&gt;Model!$B$6,"",F10-D10)</f>
        <v/>
      </c>
      <c r="J10" s="20">
        <f>IF(A10&gt;Model!$B$6,"",G10-D10)</f>
        <v/>
      </c>
    </row>
    <row r="11">
      <c r="A11" t="n">
        <v>9</v>
      </c>
      <c r="B11" s="19">
        <f>IF(A11&gt;Model!$B$6,"",IF(A11=0,Model!$B$20-Model!$B$11,0)-C11-IF(A11=Model!$B$6,Model!$B$9+Model!$B$12,0))</f>
        <v/>
      </c>
      <c r="C11" s="19">
        <f>IF(A11&gt;Model!$B$6,"",IF(Model!$B$10=1,IF(A11&lt;Model!$B$6,Model!$B$23,0),IF(A11&gt;=1,Model!$B$23,0)))</f>
        <v/>
      </c>
      <c r="D11" s="19">
        <f>IF(A11&gt;Model!$B$6,"",D10*(1+Model!$B$21)-C11)</f>
        <v/>
      </c>
      <c r="E11" s="20">
        <f>IF(A11&gt;Model!$B$6,"",Model!$B$14*(Model!B$37/Model!$B$14)^(A11/Model!$B$6))</f>
        <v/>
      </c>
      <c r="F11" s="20">
        <f>IF(A11&gt;Model!$B$6,"",Model!$B$14*(Model!C$37/Model!$B$14)^(A11/Model!$B$6))</f>
        <v/>
      </c>
      <c r="G11" s="20">
        <f>IF(A11&gt;Model!$B$6,"",Model!$B$14*(Model!D$37/Model!$B$14)^(A11/Model!$B$6))</f>
        <v/>
      </c>
      <c r="H11" s="20">
        <f>IF(A11&gt;Model!$B$6,"",E11-D11)</f>
        <v/>
      </c>
      <c r="I11" s="20">
        <f>IF(A11&gt;Model!$B$6,"",F11-D11)</f>
        <v/>
      </c>
      <c r="J11" s="20">
        <f>IF(A11&gt;Model!$B$6,"",G11-D11)</f>
        <v/>
      </c>
    </row>
    <row r="12">
      <c r="A12" t="n">
        <v>10</v>
      </c>
      <c r="B12" s="19">
        <f>IF(A12&gt;Model!$B$6,"",IF(A12=0,Model!$B$20-Model!$B$11,0)-C12-IF(A12=Model!$B$6,Model!$B$9+Model!$B$12,0))</f>
        <v/>
      </c>
      <c r="C12" s="19">
        <f>IF(A12&gt;Model!$B$6,"",IF(Model!$B$10=1,IF(A12&lt;Model!$B$6,Model!$B$23,0),IF(A12&gt;=1,Model!$B$23,0)))</f>
        <v/>
      </c>
      <c r="D12" s="19">
        <f>IF(A12&gt;Model!$B$6,"",D11*(1+Model!$B$21)-C12)</f>
        <v/>
      </c>
      <c r="E12" s="20">
        <f>IF(A12&gt;Model!$B$6,"",Model!$B$14*(Model!B$37/Model!$B$14)^(A12/Model!$B$6))</f>
        <v/>
      </c>
      <c r="F12" s="20">
        <f>IF(A12&gt;Model!$B$6,"",Model!$B$14*(Model!C$37/Model!$B$14)^(A12/Model!$B$6))</f>
        <v/>
      </c>
      <c r="G12" s="20">
        <f>IF(A12&gt;Model!$B$6,"",Model!$B$14*(Model!D$37/Model!$B$14)^(A12/Model!$B$6))</f>
        <v/>
      </c>
      <c r="H12" s="20">
        <f>IF(A12&gt;Model!$B$6,"",E12-D12)</f>
        <v/>
      </c>
      <c r="I12" s="20">
        <f>IF(A12&gt;Model!$B$6,"",F12-D12)</f>
        <v/>
      </c>
      <c r="J12" s="20">
        <f>IF(A12&gt;Model!$B$6,"",G12-D12)</f>
        <v/>
      </c>
    </row>
    <row r="13">
      <c r="A13" t="n">
        <v>11</v>
      </c>
      <c r="B13" s="19">
        <f>IF(A13&gt;Model!$B$6,"",IF(A13=0,Model!$B$20-Model!$B$11,0)-C13-IF(A13=Model!$B$6,Model!$B$9+Model!$B$12,0))</f>
        <v/>
      </c>
      <c r="C13" s="19">
        <f>IF(A13&gt;Model!$B$6,"",IF(Model!$B$10=1,IF(A13&lt;Model!$B$6,Model!$B$23,0),IF(A13&gt;=1,Model!$B$23,0)))</f>
        <v/>
      </c>
      <c r="D13" s="19">
        <f>IF(A13&gt;Model!$B$6,"",D12*(1+Model!$B$21)-C13)</f>
        <v/>
      </c>
      <c r="E13" s="20">
        <f>IF(A13&gt;Model!$B$6,"",Model!$B$14*(Model!B$37/Model!$B$14)^(A13/Model!$B$6))</f>
        <v/>
      </c>
      <c r="F13" s="20">
        <f>IF(A13&gt;Model!$B$6,"",Model!$B$14*(Model!C$37/Model!$B$14)^(A13/Model!$B$6))</f>
        <v/>
      </c>
      <c r="G13" s="20">
        <f>IF(A13&gt;Model!$B$6,"",Model!$B$14*(Model!D$37/Model!$B$14)^(A13/Model!$B$6))</f>
        <v/>
      </c>
      <c r="H13" s="20">
        <f>IF(A13&gt;Model!$B$6,"",E13-D13)</f>
        <v/>
      </c>
      <c r="I13" s="20">
        <f>IF(A13&gt;Model!$B$6,"",F13-D13)</f>
        <v/>
      </c>
      <c r="J13" s="20">
        <f>IF(A13&gt;Model!$B$6,"",G13-D13)</f>
        <v/>
      </c>
    </row>
    <row r="14">
      <c r="A14" t="n">
        <v>12</v>
      </c>
      <c r="B14" s="19">
        <f>IF(A14&gt;Model!$B$6,"",IF(A14=0,Model!$B$20-Model!$B$11,0)-C14-IF(A14=Model!$B$6,Model!$B$9+Model!$B$12,0))</f>
        <v/>
      </c>
      <c r="C14" s="19">
        <f>IF(A14&gt;Model!$B$6,"",IF(Model!$B$10=1,IF(A14&lt;Model!$B$6,Model!$B$23,0),IF(A14&gt;=1,Model!$B$23,0)))</f>
        <v/>
      </c>
      <c r="D14" s="19">
        <f>IF(A14&gt;Model!$B$6,"",D13*(1+Model!$B$21)-C14)</f>
        <v/>
      </c>
      <c r="E14" s="20">
        <f>IF(A14&gt;Model!$B$6,"",Model!$B$14*(Model!B$37/Model!$B$14)^(A14/Model!$B$6))</f>
        <v/>
      </c>
      <c r="F14" s="20">
        <f>IF(A14&gt;Model!$B$6,"",Model!$B$14*(Model!C$37/Model!$B$14)^(A14/Model!$B$6))</f>
        <v/>
      </c>
      <c r="G14" s="20">
        <f>IF(A14&gt;Model!$B$6,"",Model!$B$14*(Model!D$37/Model!$B$14)^(A14/Model!$B$6))</f>
        <v/>
      </c>
      <c r="H14" s="20">
        <f>IF(A14&gt;Model!$B$6,"",E14-D14)</f>
        <v/>
      </c>
      <c r="I14" s="20">
        <f>IF(A14&gt;Model!$B$6,"",F14-D14)</f>
        <v/>
      </c>
      <c r="J14" s="20">
        <f>IF(A14&gt;Model!$B$6,"",G14-D14)</f>
        <v/>
      </c>
    </row>
    <row r="15">
      <c r="A15" t="n">
        <v>13</v>
      </c>
      <c r="B15" s="19">
        <f>IF(A15&gt;Model!$B$6,"",IF(A15=0,Model!$B$20-Model!$B$11,0)-C15-IF(A15=Model!$B$6,Model!$B$9+Model!$B$12,0))</f>
        <v/>
      </c>
      <c r="C15" s="19">
        <f>IF(A15&gt;Model!$B$6,"",IF(Model!$B$10=1,IF(A15&lt;Model!$B$6,Model!$B$23,0),IF(A15&gt;=1,Model!$B$23,0)))</f>
        <v/>
      </c>
      <c r="D15" s="19">
        <f>IF(A15&gt;Model!$B$6,"",D14*(1+Model!$B$21)-C15)</f>
        <v/>
      </c>
      <c r="E15" s="20">
        <f>IF(A15&gt;Model!$B$6,"",Model!$B$14*(Model!B$37/Model!$B$14)^(A15/Model!$B$6))</f>
        <v/>
      </c>
      <c r="F15" s="20">
        <f>IF(A15&gt;Model!$B$6,"",Model!$B$14*(Model!C$37/Model!$B$14)^(A15/Model!$B$6))</f>
        <v/>
      </c>
      <c r="G15" s="20">
        <f>IF(A15&gt;Model!$B$6,"",Model!$B$14*(Model!D$37/Model!$B$14)^(A15/Model!$B$6))</f>
        <v/>
      </c>
      <c r="H15" s="20">
        <f>IF(A15&gt;Model!$B$6,"",E15-D15)</f>
        <v/>
      </c>
      <c r="I15" s="20">
        <f>IF(A15&gt;Model!$B$6,"",F15-D15)</f>
        <v/>
      </c>
      <c r="J15" s="20">
        <f>IF(A15&gt;Model!$B$6,"",G15-D15)</f>
        <v/>
      </c>
    </row>
    <row r="16">
      <c r="A16" t="n">
        <v>14</v>
      </c>
      <c r="B16" s="19">
        <f>IF(A16&gt;Model!$B$6,"",IF(A16=0,Model!$B$20-Model!$B$11,0)-C16-IF(A16=Model!$B$6,Model!$B$9+Model!$B$12,0))</f>
        <v/>
      </c>
      <c r="C16" s="19">
        <f>IF(A16&gt;Model!$B$6,"",IF(Model!$B$10=1,IF(A16&lt;Model!$B$6,Model!$B$23,0),IF(A16&gt;=1,Model!$B$23,0)))</f>
        <v/>
      </c>
      <c r="D16" s="19">
        <f>IF(A16&gt;Model!$B$6,"",D15*(1+Model!$B$21)-C16)</f>
        <v/>
      </c>
      <c r="E16" s="20">
        <f>IF(A16&gt;Model!$B$6,"",Model!$B$14*(Model!B$37/Model!$B$14)^(A16/Model!$B$6))</f>
        <v/>
      </c>
      <c r="F16" s="20">
        <f>IF(A16&gt;Model!$B$6,"",Model!$B$14*(Model!C$37/Model!$B$14)^(A16/Model!$B$6))</f>
        <v/>
      </c>
      <c r="G16" s="20">
        <f>IF(A16&gt;Model!$B$6,"",Model!$B$14*(Model!D$37/Model!$B$14)^(A16/Model!$B$6))</f>
        <v/>
      </c>
      <c r="H16" s="20">
        <f>IF(A16&gt;Model!$B$6,"",E16-D16)</f>
        <v/>
      </c>
      <c r="I16" s="20">
        <f>IF(A16&gt;Model!$B$6,"",F16-D16)</f>
        <v/>
      </c>
      <c r="J16" s="20">
        <f>IF(A16&gt;Model!$B$6,"",G16-D16)</f>
        <v/>
      </c>
    </row>
    <row r="17">
      <c r="A17" t="n">
        <v>15</v>
      </c>
      <c r="B17" s="19">
        <f>IF(A17&gt;Model!$B$6,"",IF(A17=0,Model!$B$20-Model!$B$11,0)-C17-IF(A17=Model!$B$6,Model!$B$9+Model!$B$12,0))</f>
        <v/>
      </c>
      <c r="C17" s="19">
        <f>IF(A17&gt;Model!$B$6,"",IF(Model!$B$10=1,IF(A17&lt;Model!$B$6,Model!$B$23,0),IF(A17&gt;=1,Model!$B$23,0)))</f>
        <v/>
      </c>
      <c r="D17" s="19">
        <f>IF(A17&gt;Model!$B$6,"",D16*(1+Model!$B$21)-C17)</f>
        <v/>
      </c>
      <c r="E17" s="20">
        <f>IF(A17&gt;Model!$B$6,"",Model!$B$14*(Model!B$37/Model!$B$14)^(A17/Model!$B$6))</f>
        <v/>
      </c>
      <c r="F17" s="20">
        <f>IF(A17&gt;Model!$B$6,"",Model!$B$14*(Model!C$37/Model!$B$14)^(A17/Model!$B$6))</f>
        <v/>
      </c>
      <c r="G17" s="20">
        <f>IF(A17&gt;Model!$B$6,"",Model!$B$14*(Model!D$37/Model!$B$14)^(A17/Model!$B$6))</f>
        <v/>
      </c>
      <c r="H17" s="20">
        <f>IF(A17&gt;Model!$B$6,"",E17-D17)</f>
        <v/>
      </c>
      <c r="I17" s="20">
        <f>IF(A17&gt;Model!$B$6,"",F17-D17)</f>
        <v/>
      </c>
      <c r="J17" s="20">
        <f>IF(A17&gt;Model!$B$6,"",G17-D17)</f>
        <v/>
      </c>
    </row>
    <row r="18">
      <c r="A18" t="n">
        <v>16</v>
      </c>
      <c r="B18" s="19">
        <f>IF(A18&gt;Model!$B$6,"",IF(A18=0,Model!$B$20-Model!$B$11,0)-C18-IF(A18=Model!$B$6,Model!$B$9+Model!$B$12,0))</f>
        <v/>
      </c>
      <c r="C18" s="19">
        <f>IF(A18&gt;Model!$B$6,"",IF(Model!$B$10=1,IF(A18&lt;Model!$B$6,Model!$B$23,0),IF(A18&gt;=1,Model!$B$23,0)))</f>
        <v/>
      </c>
      <c r="D18" s="19">
        <f>IF(A18&gt;Model!$B$6,"",D17*(1+Model!$B$21)-C18)</f>
        <v/>
      </c>
      <c r="E18" s="20">
        <f>IF(A18&gt;Model!$B$6,"",Model!$B$14*(Model!B$37/Model!$B$14)^(A18/Model!$B$6))</f>
        <v/>
      </c>
      <c r="F18" s="20">
        <f>IF(A18&gt;Model!$B$6,"",Model!$B$14*(Model!C$37/Model!$B$14)^(A18/Model!$B$6))</f>
        <v/>
      </c>
      <c r="G18" s="20">
        <f>IF(A18&gt;Model!$B$6,"",Model!$B$14*(Model!D$37/Model!$B$14)^(A18/Model!$B$6))</f>
        <v/>
      </c>
      <c r="H18" s="20">
        <f>IF(A18&gt;Model!$B$6,"",E18-D18)</f>
        <v/>
      </c>
      <c r="I18" s="20">
        <f>IF(A18&gt;Model!$B$6,"",F18-D18)</f>
        <v/>
      </c>
      <c r="J18" s="20">
        <f>IF(A18&gt;Model!$B$6,"",G18-D18)</f>
        <v/>
      </c>
    </row>
    <row r="19">
      <c r="A19" t="n">
        <v>17</v>
      </c>
      <c r="B19" s="19">
        <f>IF(A19&gt;Model!$B$6,"",IF(A19=0,Model!$B$20-Model!$B$11,0)-C19-IF(A19=Model!$B$6,Model!$B$9+Model!$B$12,0))</f>
        <v/>
      </c>
      <c r="C19" s="19">
        <f>IF(A19&gt;Model!$B$6,"",IF(Model!$B$10=1,IF(A19&lt;Model!$B$6,Model!$B$23,0),IF(A19&gt;=1,Model!$B$23,0)))</f>
        <v/>
      </c>
      <c r="D19" s="19">
        <f>IF(A19&gt;Model!$B$6,"",D18*(1+Model!$B$21)-C19)</f>
        <v/>
      </c>
      <c r="E19" s="20">
        <f>IF(A19&gt;Model!$B$6,"",Model!$B$14*(Model!B$37/Model!$B$14)^(A19/Model!$B$6))</f>
        <v/>
      </c>
      <c r="F19" s="20">
        <f>IF(A19&gt;Model!$B$6,"",Model!$B$14*(Model!C$37/Model!$B$14)^(A19/Model!$B$6))</f>
        <v/>
      </c>
      <c r="G19" s="20">
        <f>IF(A19&gt;Model!$B$6,"",Model!$B$14*(Model!D$37/Model!$B$14)^(A19/Model!$B$6))</f>
        <v/>
      </c>
      <c r="H19" s="20">
        <f>IF(A19&gt;Model!$B$6,"",E19-D19)</f>
        <v/>
      </c>
      <c r="I19" s="20">
        <f>IF(A19&gt;Model!$B$6,"",F19-D19)</f>
        <v/>
      </c>
      <c r="J19" s="20">
        <f>IF(A19&gt;Model!$B$6,"",G19-D19)</f>
        <v/>
      </c>
    </row>
    <row r="20">
      <c r="A20" t="n">
        <v>18</v>
      </c>
      <c r="B20" s="19">
        <f>IF(A20&gt;Model!$B$6,"",IF(A20=0,Model!$B$20-Model!$B$11,0)-C20-IF(A20=Model!$B$6,Model!$B$9+Model!$B$12,0))</f>
        <v/>
      </c>
      <c r="C20" s="19">
        <f>IF(A20&gt;Model!$B$6,"",IF(Model!$B$10=1,IF(A20&lt;Model!$B$6,Model!$B$23,0),IF(A20&gt;=1,Model!$B$23,0)))</f>
        <v/>
      </c>
      <c r="D20" s="19">
        <f>IF(A20&gt;Model!$B$6,"",D19*(1+Model!$B$21)-C20)</f>
        <v/>
      </c>
      <c r="E20" s="20">
        <f>IF(A20&gt;Model!$B$6,"",Model!$B$14*(Model!B$37/Model!$B$14)^(A20/Model!$B$6))</f>
        <v/>
      </c>
      <c r="F20" s="20">
        <f>IF(A20&gt;Model!$B$6,"",Model!$B$14*(Model!C$37/Model!$B$14)^(A20/Model!$B$6))</f>
        <v/>
      </c>
      <c r="G20" s="20">
        <f>IF(A20&gt;Model!$B$6,"",Model!$B$14*(Model!D$37/Model!$B$14)^(A20/Model!$B$6))</f>
        <v/>
      </c>
      <c r="H20" s="20">
        <f>IF(A20&gt;Model!$B$6,"",E20-D20)</f>
        <v/>
      </c>
      <c r="I20" s="20">
        <f>IF(A20&gt;Model!$B$6,"",F20-D20)</f>
        <v/>
      </c>
      <c r="J20" s="20">
        <f>IF(A20&gt;Model!$B$6,"",G20-D20)</f>
        <v/>
      </c>
    </row>
    <row r="21">
      <c r="A21" t="n">
        <v>19</v>
      </c>
      <c r="B21" s="19">
        <f>IF(A21&gt;Model!$B$6,"",IF(A21=0,Model!$B$20-Model!$B$11,0)-C21-IF(A21=Model!$B$6,Model!$B$9+Model!$B$12,0))</f>
        <v/>
      </c>
      <c r="C21" s="19">
        <f>IF(A21&gt;Model!$B$6,"",IF(Model!$B$10=1,IF(A21&lt;Model!$B$6,Model!$B$23,0),IF(A21&gt;=1,Model!$B$23,0)))</f>
        <v/>
      </c>
      <c r="D21" s="19">
        <f>IF(A21&gt;Model!$B$6,"",D20*(1+Model!$B$21)-C21)</f>
        <v/>
      </c>
      <c r="E21" s="20">
        <f>IF(A21&gt;Model!$B$6,"",Model!$B$14*(Model!B$37/Model!$B$14)^(A21/Model!$B$6))</f>
        <v/>
      </c>
      <c r="F21" s="20">
        <f>IF(A21&gt;Model!$B$6,"",Model!$B$14*(Model!C$37/Model!$B$14)^(A21/Model!$B$6))</f>
        <v/>
      </c>
      <c r="G21" s="20">
        <f>IF(A21&gt;Model!$B$6,"",Model!$B$14*(Model!D$37/Model!$B$14)^(A21/Model!$B$6))</f>
        <v/>
      </c>
      <c r="H21" s="20">
        <f>IF(A21&gt;Model!$B$6,"",E21-D21)</f>
        <v/>
      </c>
      <c r="I21" s="20">
        <f>IF(A21&gt;Model!$B$6,"",F21-D21)</f>
        <v/>
      </c>
      <c r="J21" s="20">
        <f>IF(A21&gt;Model!$B$6,"",G21-D21)</f>
        <v/>
      </c>
    </row>
    <row r="22">
      <c r="A22" t="n">
        <v>20</v>
      </c>
      <c r="B22" s="19">
        <f>IF(A22&gt;Model!$B$6,"",IF(A22=0,Model!$B$20-Model!$B$11,0)-C22-IF(A22=Model!$B$6,Model!$B$9+Model!$B$12,0))</f>
        <v/>
      </c>
      <c r="C22" s="19">
        <f>IF(A22&gt;Model!$B$6,"",IF(Model!$B$10=1,IF(A22&lt;Model!$B$6,Model!$B$23,0),IF(A22&gt;=1,Model!$B$23,0)))</f>
        <v/>
      </c>
      <c r="D22" s="19">
        <f>IF(A22&gt;Model!$B$6,"",D21*(1+Model!$B$21)-C22)</f>
        <v/>
      </c>
      <c r="E22" s="20">
        <f>IF(A22&gt;Model!$B$6,"",Model!$B$14*(Model!B$37/Model!$B$14)^(A22/Model!$B$6))</f>
        <v/>
      </c>
      <c r="F22" s="20">
        <f>IF(A22&gt;Model!$B$6,"",Model!$B$14*(Model!C$37/Model!$B$14)^(A22/Model!$B$6))</f>
        <v/>
      </c>
      <c r="G22" s="20">
        <f>IF(A22&gt;Model!$B$6,"",Model!$B$14*(Model!D$37/Model!$B$14)^(A22/Model!$B$6))</f>
        <v/>
      </c>
      <c r="H22" s="20">
        <f>IF(A22&gt;Model!$B$6,"",E22-D22)</f>
        <v/>
      </c>
      <c r="I22" s="20">
        <f>IF(A22&gt;Model!$B$6,"",F22-D22)</f>
        <v/>
      </c>
      <c r="J22" s="20">
        <f>IF(A22&gt;Model!$B$6,"",G22-D22)</f>
        <v/>
      </c>
    </row>
    <row r="23">
      <c r="A23" t="n">
        <v>21</v>
      </c>
      <c r="B23" s="19">
        <f>IF(A23&gt;Model!$B$6,"",IF(A23=0,Model!$B$20-Model!$B$11,0)-C23-IF(A23=Model!$B$6,Model!$B$9+Model!$B$12,0))</f>
        <v/>
      </c>
      <c r="C23" s="19">
        <f>IF(A23&gt;Model!$B$6,"",IF(Model!$B$10=1,IF(A23&lt;Model!$B$6,Model!$B$23,0),IF(A23&gt;=1,Model!$B$23,0)))</f>
        <v/>
      </c>
      <c r="D23" s="19">
        <f>IF(A23&gt;Model!$B$6,"",D22*(1+Model!$B$21)-C23)</f>
        <v/>
      </c>
      <c r="E23" s="20">
        <f>IF(A23&gt;Model!$B$6,"",Model!$B$14*(Model!B$37/Model!$B$14)^(A23/Model!$B$6))</f>
        <v/>
      </c>
      <c r="F23" s="20">
        <f>IF(A23&gt;Model!$B$6,"",Model!$B$14*(Model!C$37/Model!$B$14)^(A23/Model!$B$6))</f>
        <v/>
      </c>
      <c r="G23" s="20">
        <f>IF(A23&gt;Model!$B$6,"",Model!$B$14*(Model!D$37/Model!$B$14)^(A23/Model!$B$6))</f>
        <v/>
      </c>
      <c r="H23" s="20">
        <f>IF(A23&gt;Model!$B$6,"",E23-D23)</f>
        <v/>
      </c>
      <c r="I23" s="20">
        <f>IF(A23&gt;Model!$B$6,"",F23-D23)</f>
        <v/>
      </c>
      <c r="J23" s="20">
        <f>IF(A23&gt;Model!$B$6,"",G23-D23)</f>
        <v/>
      </c>
    </row>
    <row r="24">
      <c r="A24" t="n">
        <v>22</v>
      </c>
      <c r="B24" s="19">
        <f>IF(A24&gt;Model!$B$6,"",IF(A24=0,Model!$B$20-Model!$B$11,0)-C24-IF(A24=Model!$B$6,Model!$B$9+Model!$B$12,0))</f>
        <v/>
      </c>
      <c r="C24" s="19">
        <f>IF(A24&gt;Model!$B$6,"",IF(Model!$B$10=1,IF(A24&lt;Model!$B$6,Model!$B$23,0),IF(A24&gt;=1,Model!$B$23,0)))</f>
        <v/>
      </c>
      <c r="D24" s="19">
        <f>IF(A24&gt;Model!$B$6,"",D23*(1+Model!$B$21)-C24)</f>
        <v/>
      </c>
      <c r="E24" s="20">
        <f>IF(A24&gt;Model!$B$6,"",Model!$B$14*(Model!B$37/Model!$B$14)^(A24/Model!$B$6))</f>
        <v/>
      </c>
      <c r="F24" s="20">
        <f>IF(A24&gt;Model!$B$6,"",Model!$B$14*(Model!C$37/Model!$B$14)^(A24/Model!$B$6))</f>
        <v/>
      </c>
      <c r="G24" s="20">
        <f>IF(A24&gt;Model!$B$6,"",Model!$B$14*(Model!D$37/Model!$B$14)^(A24/Model!$B$6))</f>
        <v/>
      </c>
      <c r="H24" s="20">
        <f>IF(A24&gt;Model!$B$6,"",E24-D24)</f>
        <v/>
      </c>
      <c r="I24" s="20">
        <f>IF(A24&gt;Model!$B$6,"",F24-D24)</f>
        <v/>
      </c>
      <c r="J24" s="20">
        <f>IF(A24&gt;Model!$B$6,"",G24-D24)</f>
        <v/>
      </c>
    </row>
    <row r="25">
      <c r="A25" t="n">
        <v>23</v>
      </c>
      <c r="B25" s="19">
        <f>IF(A25&gt;Model!$B$6,"",IF(A25=0,Model!$B$20-Model!$B$11,0)-C25-IF(A25=Model!$B$6,Model!$B$9+Model!$B$12,0))</f>
        <v/>
      </c>
      <c r="C25" s="19">
        <f>IF(A25&gt;Model!$B$6,"",IF(Model!$B$10=1,IF(A25&lt;Model!$B$6,Model!$B$23,0),IF(A25&gt;=1,Model!$B$23,0)))</f>
        <v/>
      </c>
      <c r="D25" s="19">
        <f>IF(A25&gt;Model!$B$6,"",D24*(1+Model!$B$21)-C25)</f>
        <v/>
      </c>
      <c r="E25" s="20">
        <f>IF(A25&gt;Model!$B$6,"",Model!$B$14*(Model!B$37/Model!$B$14)^(A25/Model!$B$6))</f>
        <v/>
      </c>
      <c r="F25" s="20">
        <f>IF(A25&gt;Model!$B$6,"",Model!$B$14*(Model!C$37/Model!$B$14)^(A25/Model!$B$6))</f>
        <v/>
      </c>
      <c r="G25" s="20">
        <f>IF(A25&gt;Model!$B$6,"",Model!$B$14*(Model!D$37/Model!$B$14)^(A25/Model!$B$6))</f>
        <v/>
      </c>
      <c r="H25" s="20">
        <f>IF(A25&gt;Model!$B$6,"",E25-D25)</f>
        <v/>
      </c>
      <c r="I25" s="20">
        <f>IF(A25&gt;Model!$B$6,"",F25-D25)</f>
        <v/>
      </c>
      <c r="J25" s="20">
        <f>IF(A25&gt;Model!$B$6,"",G25-D25)</f>
        <v/>
      </c>
    </row>
    <row r="26">
      <c r="A26" t="n">
        <v>24</v>
      </c>
      <c r="B26" s="19">
        <f>IF(A26&gt;Model!$B$6,"",IF(A26=0,Model!$B$20-Model!$B$11,0)-C26-IF(A26=Model!$B$6,Model!$B$9+Model!$B$12,0))</f>
        <v/>
      </c>
      <c r="C26" s="19">
        <f>IF(A26&gt;Model!$B$6,"",IF(Model!$B$10=1,IF(A26&lt;Model!$B$6,Model!$B$23,0),IF(A26&gt;=1,Model!$B$23,0)))</f>
        <v/>
      </c>
      <c r="D26" s="19">
        <f>IF(A26&gt;Model!$B$6,"",D25*(1+Model!$B$21)-C26)</f>
        <v/>
      </c>
      <c r="E26" s="20">
        <f>IF(A26&gt;Model!$B$6,"",Model!$B$14*(Model!B$37/Model!$B$14)^(A26/Model!$B$6))</f>
        <v/>
      </c>
      <c r="F26" s="20">
        <f>IF(A26&gt;Model!$B$6,"",Model!$B$14*(Model!C$37/Model!$B$14)^(A26/Model!$B$6))</f>
        <v/>
      </c>
      <c r="G26" s="20">
        <f>IF(A26&gt;Model!$B$6,"",Model!$B$14*(Model!D$37/Model!$B$14)^(A26/Model!$B$6))</f>
        <v/>
      </c>
      <c r="H26" s="20">
        <f>IF(A26&gt;Model!$B$6,"",E26-D26)</f>
        <v/>
      </c>
      <c r="I26" s="20">
        <f>IF(A26&gt;Model!$B$6,"",F26-D26)</f>
        <v/>
      </c>
      <c r="J26" s="20">
        <f>IF(A26&gt;Model!$B$6,"",G26-D26)</f>
        <v/>
      </c>
    </row>
    <row r="27">
      <c r="A27" t="n">
        <v>25</v>
      </c>
      <c r="B27" s="19">
        <f>IF(A27&gt;Model!$B$6,"",IF(A27=0,Model!$B$20-Model!$B$11,0)-C27-IF(A27=Model!$B$6,Model!$B$9+Model!$B$12,0))</f>
        <v/>
      </c>
      <c r="C27" s="19">
        <f>IF(A27&gt;Model!$B$6,"",IF(Model!$B$10=1,IF(A27&lt;Model!$B$6,Model!$B$23,0),IF(A27&gt;=1,Model!$B$23,0)))</f>
        <v/>
      </c>
      <c r="D27" s="19">
        <f>IF(A27&gt;Model!$B$6,"",D26*(1+Model!$B$21)-C27)</f>
        <v/>
      </c>
      <c r="E27" s="20">
        <f>IF(A27&gt;Model!$B$6,"",Model!$B$14*(Model!B$37/Model!$B$14)^(A27/Model!$B$6))</f>
        <v/>
      </c>
      <c r="F27" s="20">
        <f>IF(A27&gt;Model!$B$6,"",Model!$B$14*(Model!C$37/Model!$B$14)^(A27/Model!$B$6))</f>
        <v/>
      </c>
      <c r="G27" s="20">
        <f>IF(A27&gt;Model!$B$6,"",Model!$B$14*(Model!D$37/Model!$B$14)^(A27/Model!$B$6))</f>
        <v/>
      </c>
      <c r="H27" s="20">
        <f>IF(A27&gt;Model!$B$6,"",E27-D27)</f>
        <v/>
      </c>
      <c r="I27" s="20">
        <f>IF(A27&gt;Model!$B$6,"",F27-D27)</f>
        <v/>
      </c>
      <c r="J27" s="20">
        <f>IF(A27&gt;Model!$B$6,"",G27-D27)</f>
        <v/>
      </c>
    </row>
    <row r="28">
      <c r="A28" t="n">
        <v>26</v>
      </c>
      <c r="B28" s="19">
        <f>IF(A28&gt;Model!$B$6,"",IF(A28=0,Model!$B$20-Model!$B$11,0)-C28-IF(A28=Model!$B$6,Model!$B$9+Model!$B$12,0))</f>
        <v/>
      </c>
      <c r="C28" s="19">
        <f>IF(A28&gt;Model!$B$6,"",IF(Model!$B$10=1,IF(A28&lt;Model!$B$6,Model!$B$23,0),IF(A28&gt;=1,Model!$B$23,0)))</f>
        <v/>
      </c>
      <c r="D28" s="19">
        <f>IF(A28&gt;Model!$B$6,"",D27*(1+Model!$B$21)-C28)</f>
        <v/>
      </c>
      <c r="E28" s="20">
        <f>IF(A28&gt;Model!$B$6,"",Model!$B$14*(Model!B$37/Model!$B$14)^(A28/Model!$B$6))</f>
        <v/>
      </c>
      <c r="F28" s="20">
        <f>IF(A28&gt;Model!$B$6,"",Model!$B$14*(Model!C$37/Model!$B$14)^(A28/Model!$B$6))</f>
        <v/>
      </c>
      <c r="G28" s="20">
        <f>IF(A28&gt;Model!$B$6,"",Model!$B$14*(Model!D$37/Model!$B$14)^(A28/Model!$B$6))</f>
        <v/>
      </c>
      <c r="H28" s="20">
        <f>IF(A28&gt;Model!$B$6,"",E28-D28)</f>
        <v/>
      </c>
      <c r="I28" s="20">
        <f>IF(A28&gt;Model!$B$6,"",F28-D28)</f>
        <v/>
      </c>
      <c r="J28" s="20">
        <f>IF(A28&gt;Model!$B$6,"",G28-D28)</f>
        <v/>
      </c>
    </row>
    <row r="29">
      <c r="A29" t="n">
        <v>27</v>
      </c>
      <c r="B29" s="19">
        <f>IF(A29&gt;Model!$B$6,"",IF(A29=0,Model!$B$20-Model!$B$11,0)-C29-IF(A29=Model!$B$6,Model!$B$9+Model!$B$12,0))</f>
        <v/>
      </c>
      <c r="C29" s="19">
        <f>IF(A29&gt;Model!$B$6,"",IF(Model!$B$10=1,IF(A29&lt;Model!$B$6,Model!$B$23,0),IF(A29&gt;=1,Model!$B$23,0)))</f>
        <v/>
      </c>
      <c r="D29" s="19">
        <f>IF(A29&gt;Model!$B$6,"",D28*(1+Model!$B$21)-C29)</f>
        <v/>
      </c>
      <c r="E29" s="20">
        <f>IF(A29&gt;Model!$B$6,"",Model!$B$14*(Model!B$37/Model!$B$14)^(A29/Model!$B$6))</f>
        <v/>
      </c>
      <c r="F29" s="20">
        <f>IF(A29&gt;Model!$B$6,"",Model!$B$14*(Model!C$37/Model!$B$14)^(A29/Model!$B$6))</f>
        <v/>
      </c>
      <c r="G29" s="20">
        <f>IF(A29&gt;Model!$B$6,"",Model!$B$14*(Model!D$37/Model!$B$14)^(A29/Model!$B$6))</f>
        <v/>
      </c>
      <c r="H29" s="20">
        <f>IF(A29&gt;Model!$B$6,"",E29-D29)</f>
        <v/>
      </c>
      <c r="I29" s="20">
        <f>IF(A29&gt;Model!$B$6,"",F29-D29)</f>
        <v/>
      </c>
      <c r="J29" s="20">
        <f>IF(A29&gt;Model!$B$6,"",G29-D29)</f>
        <v/>
      </c>
    </row>
    <row r="30">
      <c r="A30" t="n">
        <v>28</v>
      </c>
      <c r="B30" s="19">
        <f>IF(A30&gt;Model!$B$6,"",IF(A30=0,Model!$B$20-Model!$B$11,0)-C30-IF(A30=Model!$B$6,Model!$B$9+Model!$B$12,0))</f>
        <v/>
      </c>
      <c r="C30" s="19">
        <f>IF(A30&gt;Model!$B$6,"",IF(Model!$B$10=1,IF(A30&lt;Model!$B$6,Model!$B$23,0),IF(A30&gt;=1,Model!$B$23,0)))</f>
        <v/>
      </c>
      <c r="D30" s="19">
        <f>IF(A30&gt;Model!$B$6,"",D29*(1+Model!$B$21)-C30)</f>
        <v/>
      </c>
      <c r="E30" s="20">
        <f>IF(A30&gt;Model!$B$6,"",Model!$B$14*(Model!B$37/Model!$B$14)^(A30/Model!$B$6))</f>
        <v/>
      </c>
      <c r="F30" s="20">
        <f>IF(A30&gt;Model!$B$6,"",Model!$B$14*(Model!C$37/Model!$B$14)^(A30/Model!$B$6))</f>
        <v/>
      </c>
      <c r="G30" s="20">
        <f>IF(A30&gt;Model!$B$6,"",Model!$B$14*(Model!D$37/Model!$B$14)^(A30/Model!$B$6))</f>
        <v/>
      </c>
      <c r="H30" s="20">
        <f>IF(A30&gt;Model!$B$6,"",E30-D30)</f>
        <v/>
      </c>
      <c r="I30" s="20">
        <f>IF(A30&gt;Model!$B$6,"",F30-D30)</f>
        <v/>
      </c>
      <c r="J30" s="20">
        <f>IF(A30&gt;Model!$B$6,"",G30-D30)</f>
        <v/>
      </c>
    </row>
    <row r="31">
      <c r="A31" t="n">
        <v>29</v>
      </c>
      <c r="B31" s="19">
        <f>IF(A31&gt;Model!$B$6,"",IF(A31=0,Model!$B$20-Model!$B$11,0)-C31-IF(A31=Model!$B$6,Model!$B$9+Model!$B$12,0))</f>
        <v/>
      </c>
      <c r="C31" s="19">
        <f>IF(A31&gt;Model!$B$6,"",IF(Model!$B$10=1,IF(A31&lt;Model!$B$6,Model!$B$23,0),IF(A31&gt;=1,Model!$B$23,0)))</f>
        <v/>
      </c>
      <c r="D31" s="19">
        <f>IF(A31&gt;Model!$B$6,"",D30*(1+Model!$B$21)-C31)</f>
        <v/>
      </c>
      <c r="E31" s="20">
        <f>IF(A31&gt;Model!$B$6,"",Model!$B$14*(Model!B$37/Model!$B$14)^(A31/Model!$B$6))</f>
        <v/>
      </c>
      <c r="F31" s="20">
        <f>IF(A31&gt;Model!$B$6,"",Model!$B$14*(Model!C$37/Model!$B$14)^(A31/Model!$B$6))</f>
        <v/>
      </c>
      <c r="G31" s="20">
        <f>IF(A31&gt;Model!$B$6,"",Model!$B$14*(Model!D$37/Model!$B$14)^(A31/Model!$B$6))</f>
        <v/>
      </c>
      <c r="H31" s="20">
        <f>IF(A31&gt;Model!$B$6,"",E31-D31)</f>
        <v/>
      </c>
      <c r="I31" s="20">
        <f>IF(A31&gt;Model!$B$6,"",F31-D31)</f>
        <v/>
      </c>
      <c r="J31" s="20">
        <f>IF(A31&gt;Model!$B$6,"",G31-D31)</f>
        <v/>
      </c>
    </row>
    <row r="32">
      <c r="A32" t="n">
        <v>30</v>
      </c>
      <c r="B32" s="19">
        <f>IF(A32&gt;Model!$B$6,"",IF(A32=0,Model!$B$20-Model!$B$11,0)-C32-IF(A32=Model!$B$6,Model!$B$9+Model!$B$12,0))</f>
        <v/>
      </c>
      <c r="C32" s="19">
        <f>IF(A32&gt;Model!$B$6,"",IF(Model!$B$10=1,IF(A32&lt;Model!$B$6,Model!$B$23,0),IF(A32&gt;=1,Model!$B$23,0)))</f>
        <v/>
      </c>
      <c r="D32" s="19">
        <f>IF(A32&gt;Model!$B$6,"",D31*(1+Model!$B$21)-C32)</f>
        <v/>
      </c>
      <c r="E32" s="20">
        <f>IF(A32&gt;Model!$B$6,"",Model!$B$14*(Model!B$37/Model!$B$14)^(A32/Model!$B$6))</f>
        <v/>
      </c>
      <c r="F32" s="20">
        <f>IF(A32&gt;Model!$B$6,"",Model!$B$14*(Model!C$37/Model!$B$14)^(A32/Model!$B$6))</f>
        <v/>
      </c>
      <c r="G32" s="20">
        <f>IF(A32&gt;Model!$B$6,"",Model!$B$14*(Model!D$37/Model!$B$14)^(A32/Model!$B$6))</f>
        <v/>
      </c>
      <c r="H32" s="20">
        <f>IF(A32&gt;Model!$B$6,"",E32-D32)</f>
        <v/>
      </c>
      <c r="I32" s="20">
        <f>IF(A32&gt;Model!$B$6,"",F32-D32)</f>
        <v/>
      </c>
      <c r="J32" s="20">
        <f>IF(A32&gt;Model!$B$6,"",G32-D32)</f>
        <v/>
      </c>
    </row>
    <row r="33">
      <c r="A33" t="n">
        <v>31</v>
      </c>
      <c r="B33" s="19">
        <f>IF(A33&gt;Model!$B$6,"",IF(A33=0,Model!$B$20-Model!$B$11,0)-C33-IF(A33=Model!$B$6,Model!$B$9+Model!$B$12,0))</f>
        <v/>
      </c>
      <c r="C33" s="19">
        <f>IF(A33&gt;Model!$B$6,"",IF(Model!$B$10=1,IF(A33&lt;Model!$B$6,Model!$B$23,0),IF(A33&gt;=1,Model!$B$23,0)))</f>
        <v/>
      </c>
      <c r="D33" s="19">
        <f>IF(A33&gt;Model!$B$6,"",D32*(1+Model!$B$21)-C33)</f>
        <v/>
      </c>
      <c r="E33" s="20">
        <f>IF(A33&gt;Model!$B$6,"",Model!$B$14*(Model!B$37/Model!$B$14)^(A33/Model!$B$6))</f>
        <v/>
      </c>
      <c r="F33" s="20">
        <f>IF(A33&gt;Model!$B$6,"",Model!$B$14*(Model!C$37/Model!$B$14)^(A33/Model!$B$6))</f>
        <v/>
      </c>
      <c r="G33" s="20">
        <f>IF(A33&gt;Model!$B$6,"",Model!$B$14*(Model!D$37/Model!$B$14)^(A33/Model!$B$6))</f>
        <v/>
      </c>
      <c r="H33" s="20">
        <f>IF(A33&gt;Model!$B$6,"",E33-D33)</f>
        <v/>
      </c>
      <c r="I33" s="20">
        <f>IF(A33&gt;Model!$B$6,"",F33-D33)</f>
        <v/>
      </c>
      <c r="J33" s="20">
        <f>IF(A33&gt;Model!$B$6,"",G33-D33)</f>
        <v/>
      </c>
    </row>
    <row r="34">
      <c r="A34" t="n">
        <v>32</v>
      </c>
      <c r="B34" s="19">
        <f>IF(A34&gt;Model!$B$6,"",IF(A34=0,Model!$B$20-Model!$B$11,0)-C34-IF(A34=Model!$B$6,Model!$B$9+Model!$B$12,0))</f>
        <v/>
      </c>
      <c r="C34" s="19">
        <f>IF(A34&gt;Model!$B$6,"",IF(Model!$B$10=1,IF(A34&lt;Model!$B$6,Model!$B$23,0),IF(A34&gt;=1,Model!$B$23,0)))</f>
        <v/>
      </c>
      <c r="D34" s="19">
        <f>IF(A34&gt;Model!$B$6,"",D33*(1+Model!$B$21)-C34)</f>
        <v/>
      </c>
      <c r="E34" s="20">
        <f>IF(A34&gt;Model!$B$6,"",Model!$B$14*(Model!B$37/Model!$B$14)^(A34/Model!$B$6))</f>
        <v/>
      </c>
      <c r="F34" s="20">
        <f>IF(A34&gt;Model!$B$6,"",Model!$B$14*(Model!C$37/Model!$B$14)^(A34/Model!$B$6))</f>
        <v/>
      </c>
      <c r="G34" s="20">
        <f>IF(A34&gt;Model!$B$6,"",Model!$B$14*(Model!D$37/Model!$B$14)^(A34/Model!$B$6))</f>
        <v/>
      </c>
      <c r="H34" s="20">
        <f>IF(A34&gt;Model!$B$6,"",E34-D34)</f>
        <v/>
      </c>
      <c r="I34" s="20">
        <f>IF(A34&gt;Model!$B$6,"",F34-D34)</f>
        <v/>
      </c>
      <c r="J34" s="20">
        <f>IF(A34&gt;Model!$B$6,"",G34-D34)</f>
        <v/>
      </c>
    </row>
    <row r="35">
      <c r="A35" t="n">
        <v>33</v>
      </c>
      <c r="B35" s="19">
        <f>IF(A35&gt;Model!$B$6,"",IF(A35=0,Model!$B$20-Model!$B$11,0)-C35-IF(A35=Model!$B$6,Model!$B$9+Model!$B$12,0))</f>
        <v/>
      </c>
      <c r="C35" s="19">
        <f>IF(A35&gt;Model!$B$6,"",IF(Model!$B$10=1,IF(A35&lt;Model!$B$6,Model!$B$23,0),IF(A35&gt;=1,Model!$B$23,0)))</f>
        <v/>
      </c>
      <c r="D35" s="19">
        <f>IF(A35&gt;Model!$B$6,"",D34*(1+Model!$B$21)-C35)</f>
        <v/>
      </c>
      <c r="E35" s="20">
        <f>IF(A35&gt;Model!$B$6,"",Model!$B$14*(Model!B$37/Model!$B$14)^(A35/Model!$B$6))</f>
        <v/>
      </c>
      <c r="F35" s="20">
        <f>IF(A35&gt;Model!$B$6,"",Model!$B$14*(Model!C$37/Model!$B$14)^(A35/Model!$B$6))</f>
        <v/>
      </c>
      <c r="G35" s="20">
        <f>IF(A35&gt;Model!$B$6,"",Model!$B$14*(Model!D$37/Model!$B$14)^(A35/Model!$B$6))</f>
        <v/>
      </c>
      <c r="H35" s="20">
        <f>IF(A35&gt;Model!$B$6,"",E35-D35)</f>
        <v/>
      </c>
      <c r="I35" s="20">
        <f>IF(A35&gt;Model!$B$6,"",F35-D35)</f>
        <v/>
      </c>
      <c r="J35" s="20">
        <f>IF(A35&gt;Model!$B$6,"",G35-D35)</f>
        <v/>
      </c>
    </row>
    <row r="36">
      <c r="A36" t="n">
        <v>34</v>
      </c>
      <c r="B36" s="19">
        <f>IF(A36&gt;Model!$B$6,"",IF(A36=0,Model!$B$20-Model!$B$11,0)-C36-IF(A36=Model!$B$6,Model!$B$9+Model!$B$12,0))</f>
        <v/>
      </c>
      <c r="C36" s="19">
        <f>IF(A36&gt;Model!$B$6,"",IF(Model!$B$10=1,IF(A36&lt;Model!$B$6,Model!$B$23,0),IF(A36&gt;=1,Model!$B$23,0)))</f>
        <v/>
      </c>
      <c r="D36" s="19">
        <f>IF(A36&gt;Model!$B$6,"",D35*(1+Model!$B$21)-C36)</f>
        <v/>
      </c>
      <c r="E36" s="20">
        <f>IF(A36&gt;Model!$B$6,"",Model!$B$14*(Model!B$37/Model!$B$14)^(A36/Model!$B$6))</f>
        <v/>
      </c>
      <c r="F36" s="20">
        <f>IF(A36&gt;Model!$B$6,"",Model!$B$14*(Model!C$37/Model!$B$14)^(A36/Model!$B$6))</f>
        <v/>
      </c>
      <c r="G36" s="20">
        <f>IF(A36&gt;Model!$B$6,"",Model!$B$14*(Model!D$37/Model!$B$14)^(A36/Model!$B$6))</f>
        <v/>
      </c>
      <c r="H36" s="20">
        <f>IF(A36&gt;Model!$B$6,"",E36-D36)</f>
        <v/>
      </c>
      <c r="I36" s="20">
        <f>IF(A36&gt;Model!$B$6,"",F36-D36)</f>
        <v/>
      </c>
      <c r="J36" s="20">
        <f>IF(A36&gt;Model!$B$6,"",G36-D36)</f>
        <v/>
      </c>
    </row>
    <row r="37">
      <c r="A37" t="n">
        <v>35</v>
      </c>
      <c r="B37" s="19">
        <f>IF(A37&gt;Model!$B$6,"",IF(A37=0,Model!$B$20-Model!$B$11,0)-C37-IF(A37=Model!$B$6,Model!$B$9+Model!$B$12,0))</f>
        <v/>
      </c>
      <c r="C37" s="19">
        <f>IF(A37&gt;Model!$B$6,"",IF(Model!$B$10=1,IF(A37&lt;Model!$B$6,Model!$B$23,0),IF(A37&gt;=1,Model!$B$23,0)))</f>
        <v/>
      </c>
      <c r="D37" s="19">
        <f>IF(A37&gt;Model!$B$6,"",D36*(1+Model!$B$21)-C37)</f>
        <v/>
      </c>
      <c r="E37" s="20">
        <f>IF(A37&gt;Model!$B$6,"",Model!$B$14*(Model!B$37/Model!$B$14)^(A37/Model!$B$6))</f>
        <v/>
      </c>
      <c r="F37" s="20">
        <f>IF(A37&gt;Model!$B$6,"",Model!$B$14*(Model!C$37/Model!$B$14)^(A37/Model!$B$6))</f>
        <v/>
      </c>
      <c r="G37" s="20">
        <f>IF(A37&gt;Model!$B$6,"",Model!$B$14*(Model!D$37/Model!$B$14)^(A37/Model!$B$6))</f>
        <v/>
      </c>
      <c r="H37" s="20">
        <f>IF(A37&gt;Model!$B$6,"",E37-D37)</f>
        <v/>
      </c>
      <c r="I37" s="20">
        <f>IF(A37&gt;Model!$B$6,"",F37-D37)</f>
        <v/>
      </c>
      <c r="J37" s="20">
        <f>IF(A37&gt;Model!$B$6,"",G37-D37)</f>
        <v/>
      </c>
    </row>
    <row r="38">
      <c r="A38" t="n">
        <v>36</v>
      </c>
      <c r="B38" s="19">
        <f>IF(A38&gt;Model!$B$6,"",IF(A38=0,Model!$B$20-Model!$B$11,0)-C38-IF(A38=Model!$B$6,Model!$B$9+Model!$B$12,0))</f>
        <v/>
      </c>
      <c r="C38" s="19">
        <f>IF(A38&gt;Model!$B$6,"",IF(Model!$B$10=1,IF(A38&lt;Model!$B$6,Model!$B$23,0),IF(A38&gt;=1,Model!$B$23,0)))</f>
        <v/>
      </c>
      <c r="D38" s="19">
        <f>IF(A38&gt;Model!$B$6,"",D37*(1+Model!$B$21)-C38)</f>
        <v/>
      </c>
      <c r="E38" s="20">
        <f>IF(A38&gt;Model!$B$6,"",Model!$B$14*(Model!B$37/Model!$B$14)^(A38/Model!$B$6))</f>
        <v/>
      </c>
      <c r="F38" s="20">
        <f>IF(A38&gt;Model!$B$6,"",Model!$B$14*(Model!C$37/Model!$B$14)^(A38/Model!$B$6))</f>
        <v/>
      </c>
      <c r="G38" s="20">
        <f>IF(A38&gt;Model!$B$6,"",Model!$B$14*(Model!D$37/Model!$B$14)^(A38/Model!$B$6))</f>
        <v/>
      </c>
      <c r="H38" s="20">
        <f>IF(A38&gt;Model!$B$6,"",E38-D38)</f>
        <v/>
      </c>
      <c r="I38" s="20">
        <f>IF(A38&gt;Model!$B$6,"",F38-D38)</f>
        <v/>
      </c>
      <c r="J38" s="20">
        <f>IF(A38&gt;Model!$B$6,"",G38-D38)</f>
        <v/>
      </c>
    </row>
    <row r="39">
      <c r="A39" t="n">
        <v>37</v>
      </c>
      <c r="B39" s="19">
        <f>IF(A39&gt;Model!$B$6,"",IF(A39=0,Model!$B$20-Model!$B$11,0)-C39-IF(A39=Model!$B$6,Model!$B$9+Model!$B$12,0))</f>
        <v/>
      </c>
      <c r="C39" s="19">
        <f>IF(A39&gt;Model!$B$6,"",IF(Model!$B$10=1,IF(A39&lt;Model!$B$6,Model!$B$23,0),IF(A39&gt;=1,Model!$B$23,0)))</f>
        <v/>
      </c>
      <c r="D39" s="19">
        <f>IF(A39&gt;Model!$B$6,"",D38*(1+Model!$B$21)-C39)</f>
        <v/>
      </c>
      <c r="E39" s="20">
        <f>IF(A39&gt;Model!$B$6,"",Model!$B$14*(Model!B$37/Model!$B$14)^(A39/Model!$B$6))</f>
        <v/>
      </c>
      <c r="F39" s="20">
        <f>IF(A39&gt;Model!$B$6,"",Model!$B$14*(Model!C$37/Model!$B$14)^(A39/Model!$B$6))</f>
        <v/>
      </c>
      <c r="G39" s="20">
        <f>IF(A39&gt;Model!$B$6,"",Model!$B$14*(Model!D$37/Model!$B$14)^(A39/Model!$B$6))</f>
        <v/>
      </c>
      <c r="H39" s="20">
        <f>IF(A39&gt;Model!$B$6,"",E39-D39)</f>
        <v/>
      </c>
      <c r="I39" s="20">
        <f>IF(A39&gt;Model!$B$6,"",F39-D39)</f>
        <v/>
      </c>
      <c r="J39" s="20">
        <f>IF(A39&gt;Model!$B$6,"",G39-D39)</f>
        <v/>
      </c>
    </row>
    <row r="40">
      <c r="A40" t="n">
        <v>38</v>
      </c>
      <c r="B40" s="19">
        <f>IF(A40&gt;Model!$B$6,"",IF(A40=0,Model!$B$20-Model!$B$11,0)-C40-IF(A40=Model!$B$6,Model!$B$9+Model!$B$12,0))</f>
        <v/>
      </c>
      <c r="C40" s="19">
        <f>IF(A40&gt;Model!$B$6,"",IF(Model!$B$10=1,IF(A40&lt;Model!$B$6,Model!$B$23,0),IF(A40&gt;=1,Model!$B$23,0)))</f>
        <v/>
      </c>
      <c r="D40" s="19">
        <f>IF(A40&gt;Model!$B$6,"",D39*(1+Model!$B$21)-C40)</f>
        <v/>
      </c>
      <c r="E40" s="20">
        <f>IF(A40&gt;Model!$B$6,"",Model!$B$14*(Model!B$37/Model!$B$14)^(A40/Model!$B$6))</f>
        <v/>
      </c>
      <c r="F40" s="20">
        <f>IF(A40&gt;Model!$B$6,"",Model!$B$14*(Model!C$37/Model!$B$14)^(A40/Model!$B$6))</f>
        <v/>
      </c>
      <c r="G40" s="20">
        <f>IF(A40&gt;Model!$B$6,"",Model!$B$14*(Model!D$37/Model!$B$14)^(A40/Model!$B$6))</f>
        <v/>
      </c>
      <c r="H40" s="20">
        <f>IF(A40&gt;Model!$B$6,"",E40-D40)</f>
        <v/>
      </c>
      <c r="I40" s="20">
        <f>IF(A40&gt;Model!$B$6,"",F40-D40)</f>
        <v/>
      </c>
      <c r="J40" s="20">
        <f>IF(A40&gt;Model!$B$6,"",G40-D40)</f>
        <v/>
      </c>
    </row>
    <row r="41">
      <c r="A41" t="n">
        <v>39</v>
      </c>
      <c r="B41" s="19">
        <f>IF(A41&gt;Model!$B$6,"",IF(A41=0,Model!$B$20-Model!$B$11,0)-C41-IF(A41=Model!$B$6,Model!$B$9+Model!$B$12,0))</f>
        <v/>
      </c>
      <c r="C41" s="19">
        <f>IF(A41&gt;Model!$B$6,"",IF(Model!$B$10=1,IF(A41&lt;Model!$B$6,Model!$B$23,0),IF(A41&gt;=1,Model!$B$23,0)))</f>
        <v/>
      </c>
      <c r="D41" s="19">
        <f>IF(A41&gt;Model!$B$6,"",D40*(1+Model!$B$21)-C41)</f>
        <v/>
      </c>
      <c r="E41" s="20">
        <f>IF(A41&gt;Model!$B$6,"",Model!$B$14*(Model!B$37/Model!$B$14)^(A41/Model!$B$6))</f>
        <v/>
      </c>
      <c r="F41" s="20">
        <f>IF(A41&gt;Model!$B$6,"",Model!$B$14*(Model!C$37/Model!$B$14)^(A41/Model!$B$6))</f>
        <v/>
      </c>
      <c r="G41" s="20">
        <f>IF(A41&gt;Model!$B$6,"",Model!$B$14*(Model!D$37/Model!$B$14)^(A41/Model!$B$6))</f>
        <v/>
      </c>
      <c r="H41" s="20">
        <f>IF(A41&gt;Model!$B$6,"",E41-D41)</f>
        <v/>
      </c>
      <c r="I41" s="20">
        <f>IF(A41&gt;Model!$B$6,"",F41-D41)</f>
        <v/>
      </c>
      <c r="J41" s="20">
        <f>IF(A41&gt;Model!$B$6,"",G41-D41)</f>
        <v/>
      </c>
    </row>
    <row r="42">
      <c r="A42" t="n">
        <v>40</v>
      </c>
      <c r="B42" s="19">
        <f>IF(A42&gt;Model!$B$6,"",IF(A42=0,Model!$B$20-Model!$B$11,0)-C42-IF(A42=Model!$B$6,Model!$B$9+Model!$B$12,0))</f>
        <v/>
      </c>
      <c r="C42" s="19">
        <f>IF(A42&gt;Model!$B$6,"",IF(Model!$B$10=1,IF(A42&lt;Model!$B$6,Model!$B$23,0),IF(A42&gt;=1,Model!$B$23,0)))</f>
        <v/>
      </c>
      <c r="D42" s="19">
        <f>IF(A42&gt;Model!$B$6,"",D41*(1+Model!$B$21)-C42)</f>
        <v/>
      </c>
      <c r="E42" s="20">
        <f>IF(A42&gt;Model!$B$6,"",Model!$B$14*(Model!B$37/Model!$B$14)^(A42/Model!$B$6))</f>
        <v/>
      </c>
      <c r="F42" s="20">
        <f>IF(A42&gt;Model!$B$6,"",Model!$B$14*(Model!C$37/Model!$B$14)^(A42/Model!$B$6))</f>
        <v/>
      </c>
      <c r="G42" s="20">
        <f>IF(A42&gt;Model!$B$6,"",Model!$B$14*(Model!D$37/Model!$B$14)^(A42/Model!$B$6))</f>
        <v/>
      </c>
      <c r="H42" s="20">
        <f>IF(A42&gt;Model!$B$6,"",E42-D42)</f>
        <v/>
      </c>
      <c r="I42" s="20">
        <f>IF(A42&gt;Model!$B$6,"",F42-D42)</f>
        <v/>
      </c>
      <c r="J42" s="20">
        <f>IF(A42&gt;Model!$B$6,"",G42-D42)</f>
        <v/>
      </c>
    </row>
    <row r="43">
      <c r="A43" t="n">
        <v>41</v>
      </c>
      <c r="B43" s="19">
        <f>IF(A43&gt;Model!$B$6,"",IF(A43=0,Model!$B$20-Model!$B$11,0)-C43-IF(A43=Model!$B$6,Model!$B$9+Model!$B$12,0))</f>
        <v/>
      </c>
      <c r="C43" s="19">
        <f>IF(A43&gt;Model!$B$6,"",IF(Model!$B$10=1,IF(A43&lt;Model!$B$6,Model!$B$23,0),IF(A43&gt;=1,Model!$B$23,0)))</f>
        <v/>
      </c>
      <c r="D43" s="19">
        <f>IF(A43&gt;Model!$B$6,"",D42*(1+Model!$B$21)-C43)</f>
        <v/>
      </c>
      <c r="E43" s="20">
        <f>IF(A43&gt;Model!$B$6,"",Model!$B$14*(Model!B$37/Model!$B$14)^(A43/Model!$B$6))</f>
        <v/>
      </c>
      <c r="F43" s="20">
        <f>IF(A43&gt;Model!$B$6,"",Model!$B$14*(Model!C$37/Model!$B$14)^(A43/Model!$B$6))</f>
        <v/>
      </c>
      <c r="G43" s="20">
        <f>IF(A43&gt;Model!$B$6,"",Model!$B$14*(Model!D$37/Model!$B$14)^(A43/Model!$B$6))</f>
        <v/>
      </c>
      <c r="H43" s="20">
        <f>IF(A43&gt;Model!$B$6,"",E43-D43)</f>
        <v/>
      </c>
      <c r="I43" s="20">
        <f>IF(A43&gt;Model!$B$6,"",F43-D43)</f>
        <v/>
      </c>
      <c r="J43" s="20">
        <f>IF(A43&gt;Model!$B$6,"",G43-D43)</f>
        <v/>
      </c>
    </row>
    <row r="44">
      <c r="A44" t="n">
        <v>42</v>
      </c>
      <c r="B44" s="19">
        <f>IF(A44&gt;Model!$B$6,"",IF(A44=0,Model!$B$20-Model!$B$11,0)-C44-IF(A44=Model!$B$6,Model!$B$9+Model!$B$12,0))</f>
        <v/>
      </c>
      <c r="C44" s="19">
        <f>IF(A44&gt;Model!$B$6,"",IF(Model!$B$10=1,IF(A44&lt;Model!$B$6,Model!$B$23,0),IF(A44&gt;=1,Model!$B$23,0)))</f>
        <v/>
      </c>
      <c r="D44" s="19">
        <f>IF(A44&gt;Model!$B$6,"",D43*(1+Model!$B$21)-C44)</f>
        <v/>
      </c>
      <c r="E44" s="20">
        <f>IF(A44&gt;Model!$B$6,"",Model!$B$14*(Model!B$37/Model!$B$14)^(A44/Model!$B$6))</f>
        <v/>
      </c>
      <c r="F44" s="20">
        <f>IF(A44&gt;Model!$B$6,"",Model!$B$14*(Model!C$37/Model!$B$14)^(A44/Model!$B$6))</f>
        <v/>
      </c>
      <c r="G44" s="20">
        <f>IF(A44&gt;Model!$B$6,"",Model!$B$14*(Model!D$37/Model!$B$14)^(A44/Model!$B$6))</f>
        <v/>
      </c>
      <c r="H44" s="20">
        <f>IF(A44&gt;Model!$B$6,"",E44-D44)</f>
        <v/>
      </c>
      <c r="I44" s="20">
        <f>IF(A44&gt;Model!$B$6,"",F44-D44)</f>
        <v/>
      </c>
      <c r="J44" s="20">
        <f>IF(A44&gt;Model!$B$6,"",G44-D44)</f>
        <v/>
      </c>
    </row>
    <row r="45">
      <c r="A45" t="n">
        <v>43</v>
      </c>
      <c r="B45" s="19">
        <f>IF(A45&gt;Model!$B$6,"",IF(A45=0,Model!$B$20-Model!$B$11,0)-C45-IF(A45=Model!$B$6,Model!$B$9+Model!$B$12,0))</f>
        <v/>
      </c>
      <c r="C45" s="19">
        <f>IF(A45&gt;Model!$B$6,"",IF(Model!$B$10=1,IF(A45&lt;Model!$B$6,Model!$B$23,0),IF(A45&gt;=1,Model!$B$23,0)))</f>
        <v/>
      </c>
      <c r="D45" s="19">
        <f>IF(A45&gt;Model!$B$6,"",D44*(1+Model!$B$21)-C45)</f>
        <v/>
      </c>
      <c r="E45" s="20">
        <f>IF(A45&gt;Model!$B$6,"",Model!$B$14*(Model!B$37/Model!$B$14)^(A45/Model!$B$6))</f>
        <v/>
      </c>
      <c r="F45" s="20">
        <f>IF(A45&gt;Model!$B$6,"",Model!$B$14*(Model!C$37/Model!$B$14)^(A45/Model!$B$6))</f>
        <v/>
      </c>
      <c r="G45" s="20">
        <f>IF(A45&gt;Model!$B$6,"",Model!$B$14*(Model!D$37/Model!$B$14)^(A45/Model!$B$6))</f>
        <v/>
      </c>
      <c r="H45" s="20">
        <f>IF(A45&gt;Model!$B$6,"",E45-D45)</f>
        <v/>
      </c>
      <c r="I45" s="20">
        <f>IF(A45&gt;Model!$B$6,"",F45-D45)</f>
        <v/>
      </c>
      <c r="J45" s="20">
        <f>IF(A45&gt;Model!$B$6,"",G45-D45)</f>
        <v/>
      </c>
    </row>
    <row r="46">
      <c r="A46" t="n">
        <v>44</v>
      </c>
      <c r="B46" s="19">
        <f>IF(A46&gt;Model!$B$6,"",IF(A46=0,Model!$B$20-Model!$B$11,0)-C46-IF(A46=Model!$B$6,Model!$B$9+Model!$B$12,0))</f>
        <v/>
      </c>
      <c r="C46" s="19">
        <f>IF(A46&gt;Model!$B$6,"",IF(Model!$B$10=1,IF(A46&lt;Model!$B$6,Model!$B$23,0),IF(A46&gt;=1,Model!$B$23,0)))</f>
        <v/>
      </c>
      <c r="D46" s="19">
        <f>IF(A46&gt;Model!$B$6,"",D45*(1+Model!$B$21)-C46)</f>
        <v/>
      </c>
      <c r="E46" s="20">
        <f>IF(A46&gt;Model!$B$6,"",Model!$B$14*(Model!B$37/Model!$B$14)^(A46/Model!$B$6))</f>
        <v/>
      </c>
      <c r="F46" s="20">
        <f>IF(A46&gt;Model!$B$6,"",Model!$B$14*(Model!C$37/Model!$B$14)^(A46/Model!$B$6))</f>
        <v/>
      </c>
      <c r="G46" s="20">
        <f>IF(A46&gt;Model!$B$6,"",Model!$B$14*(Model!D$37/Model!$B$14)^(A46/Model!$B$6))</f>
        <v/>
      </c>
      <c r="H46" s="20">
        <f>IF(A46&gt;Model!$B$6,"",E46-D46)</f>
        <v/>
      </c>
      <c r="I46" s="20">
        <f>IF(A46&gt;Model!$B$6,"",F46-D46)</f>
        <v/>
      </c>
      <c r="J46" s="20">
        <f>IF(A46&gt;Model!$B$6,"",G46-D46)</f>
        <v/>
      </c>
    </row>
    <row r="47">
      <c r="A47" t="n">
        <v>45</v>
      </c>
      <c r="B47" s="19">
        <f>IF(A47&gt;Model!$B$6,"",IF(A47=0,Model!$B$20-Model!$B$11,0)-C47-IF(A47=Model!$B$6,Model!$B$9+Model!$B$12,0))</f>
        <v/>
      </c>
      <c r="C47" s="19">
        <f>IF(A47&gt;Model!$B$6,"",IF(Model!$B$10=1,IF(A47&lt;Model!$B$6,Model!$B$23,0),IF(A47&gt;=1,Model!$B$23,0)))</f>
        <v/>
      </c>
      <c r="D47" s="19">
        <f>IF(A47&gt;Model!$B$6,"",D46*(1+Model!$B$21)-C47)</f>
        <v/>
      </c>
      <c r="E47" s="20">
        <f>IF(A47&gt;Model!$B$6,"",Model!$B$14*(Model!B$37/Model!$B$14)^(A47/Model!$B$6))</f>
        <v/>
      </c>
      <c r="F47" s="20">
        <f>IF(A47&gt;Model!$B$6,"",Model!$B$14*(Model!C$37/Model!$B$14)^(A47/Model!$B$6))</f>
        <v/>
      </c>
      <c r="G47" s="20">
        <f>IF(A47&gt;Model!$B$6,"",Model!$B$14*(Model!D$37/Model!$B$14)^(A47/Model!$B$6))</f>
        <v/>
      </c>
      <c r="H47" s="20">
        <f>IF(A47&gt;Model!$B$6,"",E47-D47)</f>
        <v/>
      </c>
      <c r="I47" s="20">
        <f>IF(A47&gt;Model!$B$6,"",F47-D47)</f>
        <v/>
      </c>
      <c r="J47" s="20">
        <f>IF(A47&gt;Model!$B$6,"",G47-D47)</f>
        <v/>
      </c>
    </row>
    <row r="48">
      <c r="A48" t="n">
        <v>46</v>
      </c>
      <c r="B48" s="19">
        <f>IF(A48&gt;Model!$B$6,"",IF(A48=0,Model!$B$20-Model!$B$11,0)-C48-IF(A48=Model!$B$6,Model!$B$9+Model!$B$12,0))</f>
        <v/>
      </c>
      <c r="C48" s="19">
        <f>IF(A48&gt;Model!$B$6,"",IF(Model!$B$10=1,IF(A48&lt;Model!$B$6,Model!$B$23,0),IF(A48&gt;=1,Model!$B$23,0)))</f>
        <v/>
      </c>
      <c r="D48" s="19">
        <f>IF(A48&gt;Model!$B$6,"",D47*(1+Model!$B$21)-C48)</f>
        <v/>
      </c>
      <c r="E48" s="20">
        <f>IF(A48&gt;Model!$B$6,"",Model!$B$14*(Model!B$37/Model!$B$14)^(A48/Model!$B$6))</f>
        <v/>
      </c>
      <c r="F48" s="20">
        <f>IF(A48&gt;Model!$B$6,"",Model!$B$14*(Model!C$37/Model!$B$14)^(A48/Model!$B$6))</f>
        <v/>
      </c>
      <c r="G48" s="20">
        <f>IF(A48&gt;Model!$B$6,"",Model!$B$14*(Model!D$37/Model!$B$14)^(A48/Model!$B$6))</f>
        <v/>
      </c>
      <c r="H48" s="20">
        <f>IF(A48&gt;Model!$B$6,"",E48-D48)</f>
        <v/>
      </c>
      <c r="I48" s="20">
        <f>IF(A48&gt;Model!$B$6,"",F48-D48)</f>
        <v/>
      </c>
      <c r="J48" s="20">
        <f>IF(A48&gt;Model!$B$6,"",G48-D48)</f>
        <v/>
      </c>
    </row>
    <row r="49">
      <c r="A49" t="n">
        <v>47</v>
      </c>
      <c r="B49" s="19">
        <f>IF(A49&gt;Model!$B$6,"",IF(A49=0,Model!$B$20-Model!$B$11,0)-C49-IF(A49=Model!$B$6,Model!$B$9+Model!$B$12,0))</f>
        <v/>
      </c>
      <c r="C49" s="19">
        <f>IF(A49&gt;Model!$B$6,"",IF(Model!$B$10=1,IF(A49&lt;Model!$B$6,Model!$B$23,0),IF(A49&gt;=1,Model!$B$23,0)))</f>
        <v/>
      </c>
      <c r="D49" s="19">
        <f>IF(A49&gt;Model!$B$6,"",D48*(1+Model!$B$21)-C49)</f>
        <v/>
      </c>
      <c r="E49" s="20">
        <f>IF(A49&gt;Model!$B$6,"",Model!$B$14*(Model!B$37/Model!$B$14)^(A49/Model!$B$6))</f>
        <v/>
      </c>
      <c r="F49" s="20">
        <f>IF(A49&gt;Model!$B$6,"",Model!$B$14*(Model!C$37/Model!$B$14)^(A49/Model!$B$6))</f>
        <v/>
      </c>
      <c r="G49" s="20">
        <f>IF(A49&gt;Model!$B$6,"",Model!$B$14*(Model!D$37/Model!$B$14)^(A49/Model!$B$6))</f>
        <v/>
      </c>
      <c r="H49" s="20">
        <f>IF(A49&gt;Model!$B$6,"",E49-D49)</f>
        <v/>
      </c>
      <c r="I49" s="20">
        <f>IF(A49&gt;Model!$B$6,"",F49-D49)</f>
        <v/>
      </c>
      <c r="J49" s="20">
        <f>IF(A49&gt;Model!$B$6,"",G49-D49)</f>
        <v/>
      </c>
    </row>
    <row r="50">
      <c r="A50" t="n">
        <v>48</v>
      </c>
      <c r="B50" s="19">
        <f>IF(A50&gt;Model!$B$6,"",IF(A50=0,Model!$B$20-Model!$B$11,0)-C50-IF(A50=Model!$B$6,Model!$B$9+Model!$B$12,0))</f>
        <v/>
      </c>
      <c r="C50" s="19">
        <f>IF(A50&gt;Model!$B$6,"",IF(Model!$B$10=1,IF(A50&lt;Model!$B$6,Model!$B$23,0),IF(A50&gt;=1,Model!$B$23,0)))</f>
        <v/>
      </c>
      <c r="D50" s="19">
        <f>IF(A50&gt;Model!$B$6,"",D49*(1+Model!$B$21)-C50)</f>
        <v/>
      </c>
      <c r="E50" s="20">
        <f>IF(A50&gt;Model!$B$6,"",Model!$B$14*(Model!B$37/Model!$B$14)^(A50/Model!$B$6))</f>
        <v/>
      </c>
      <c r="F50" s="20">
        <f>IF(A50&gt;Model!$B$6,"",Model!$B$14*(Model!C$37/Model!$B$14)^(A50/Model!$B$6))</f>
        <v/>
      </c>
      <c r="G50" s="20">
        <f>IF(A50&gt;Model!$B$6,"",Model!$B$14*(Model!D$37/Model!$B$14)^(A50/Model!$B$6))</f>
        <v/>
      </c>
      <c r="H50" s="20">
        <f>IF(A50&gt;Model!$B$6,"",E50-D50)</f>
        <v/>
      </c>
      <c r="I50" s="20">
        <f>IF(A50&gt;Model!$B$6,"",F50-D50)</f>
        <v/>
      </c>
      <c r="J50" s="20">
        <f>IF(A50&gt;Model!$B$6,"",G50-D50)</f>
        <v/>
      </c>
    </row>
    <row r="51">
      <c r="A51" t="n">
        <v>49</v>
      </c>
      <c r="B51" s="19">
        <f>IF(A51&gt;Model!$B$6,"",IF(A51=0,Model!$B$20-Model!$B$11,0)-C51-IF(A51=Model!$B$6,Model!$B$9+Model!$B$12,0))</f>
        <v/>
      </c>
      <c r="C51" s="19">
        <f>IF(A51&gt;Model!$B$6,"",IF(Model!$B$10=1,IF(A51&lt;Model!$B$6,Model!$B$23,0),IF(A51&gt;=1,Model!$B$23,0)))</f>
        <v/>
      </c>
      <c r="D51" s="19">
        <f>IF(A51&gt;Model!$B$6,"",D50*(1+Model!$B$21)-C51)</f>
        <v/>
      </c>
      <c r="E51" s="20">
        <f>IF(A51&gt;Model!$B$6,"",Model!$B$14*(Model!B$37/Model!$B$14)^(A51/Model!$B$6))</f>
        <v/>
      </c>
      <c r="F51" s="20">
        <f>IF(A51&gt;Model!$B$6,"",Model!$B$14*(Model!C$37/Model!$B$14)^(A51/Model!$B$6))</f>
        <v/>
      </c>
      <c r="G51" s="20">
        <f>IF(A51&gt;Model!$B$6,"",Model!$B$14*(Model!D$37/Model!$B$14)^(A51/Model!$B$6))</f>
        <v/>
      </c>
      <c r="H51" s="20">
        <f>IF(A51&gt;Model!$B$6,"",E51-D51)</f>
        <v/>
      </c>
      <c r="I51" s="20">
        <f>IF(A51&gt;Model!$B$6,"",F51-D51)</f>
        <v/>
      </c>
      <c r="J51" s="20">
        <f>IF(A51&gt;Model!$B$6,"",G51-D51)</f>
        <v/>
      </c>
    </row>
    <row r="52">
      <c r="A52" t="n">
        <v>50</v>
      </c>
      <c r="B52" s="19">
        <f>IF(A52&gt;Model!$B$6,"",IF(A52=0,Model!$B$20-Model!$B$11,0)-C52-IF(A52=Model!$B$6,Model!$B$9+Model!$B$12,0))</f>
        <v/>
      </c>
      <c r="C52" s="19">
        <f>IF(A52&gt;Model!$B$6,"",IF(Model!$B$10=1,IF(A52&lt;Model!$B$6,Model!$B$23,0),IF(A52&gt;=1,Model!$B$23,0)))</f>
        <v/>
      </c>
      <c r="D52" s="19">
        <f>IF(A52&gt;Model!$B$6,"",D51*(1+Model!$B$21)-C52)</f>
        <v/>
      </c>
      <c r="E52" s="20">
        <f>IF(A52&gt;Model!$B$6,"",Model!$B$14*(Model!B$37/Model!$B$14)^(A52/Model!$B$6))</f>
        <v/>
      </c>
      <c r="F52" s="20">
        <f>IF(A52&gt;Model!$B$6,"",Model!$B$14*(Model!C$37/Model!$B$14)^(A52/Model!$B$6))</f>
        <v/>
      </c>
      <c r="G52" s="20">
        <f>IF(A52&gt;Model!$B$6,"",Model!$B$14*(Model!D$37/Model!$B$14)^(A52/Model!$B$6))</f>
        <v/>
      </c>
      <c r="H52" s="20">
        <f>IF(A52&gt;Model!$B$6,"",E52-D52)</f>
        <v/>
      </c>
      <c r="I52" s="20">
        <f>IF(A52&gt;Model!$B$6,"",F52-D52)</f>
        <v/>
      </c>
      <c r="J52" s="20">
        <f>IF(A52&gt;Model!$B$6,"",G52-D52)</f>
        <v/>
      </c>
    </row>
    <row r="53">
      <c r="A53" t="n">
        <v>51</v>
      </c>
      <c r="B53" s="19">
        <f>IF(A53&gt;Model!$B$6,"",IF(A53=0,Model!$B$20-Model!$B$11,0)-C53-IF(A53=Model!$B$6,Model!$B$9+Model!$B$12,0))</f>
        <v/>
      </c>
      <c r="C53" s="19">
        <f>IF(A53&gt;Model!$B$6,"",IF(Model!$B$10=1,IF(A53&lt;Model!$B$6,Model!$B$23,0),IF(A53&gt;=1,Model!$B$23,0)))</f>
        <v/>
      </c>
      <c r="D53" s="19">
        <f>IF(A53&gt;Model!$B$6,"",D52*(1+Model!$B$21)-C53)</f>
        <v/>
      </c>
      <c r="E53" s="20">
        <f>IF(A53&gt;Model!$B$6,"",Model!$B$14*(Model!B$37/Model!$B$14)^(A53/Model!$B$6))</f>
        <v/>
      </c>
      <c r="F53" s="20">
        <f>IF(A53&gt;Model!$B$6,"",Model!$B$14*(Model!C$37/Model!$B$14)^(A53/Model!$B$6))</f>
        <v/>
      </c>
      <c r="G53" s="20">
        <f>IF(A53&gt;Model!$B$6,"",Model!$B$14*(Model!D$37/Model!$B$14)^(A53/Model!$B$6))</f>
        <v/>
      </c>
      <c r="H53" s="20">
        <f>IF(A53&gt;Model!$B$6,"",E53-D53)</f>
        <v/>
      </c>
      <c r="I53" s="20">
        <f>IF(A53&gt;Model!$B$6,"",F53-D53)</f>
        <v/>
      </c>
      <c r="J53" s="20">
        <f>IF(A53&gt;Model!$B$6,"",G53-D53)</f>
        <v/>
      </c>
    </row>
    <row r="54">
      <c r="A54" t="n">
        <v>52</v>
      </c>
      <c r="B54" s="19">
        <f>IF(A54&gt;Model!$B$6,"",IF(A54=0,Model!$B$20-Model!$B$11,0)-C54-IF(A54=Model!$B$6,Model!$B$9+Model!$B$12,0))</f>
        <v/>
      </c>
      <c r="C54" s="19">
        <f>IF(A54&gt;Model!$B$6,"",IF(Model!$B$10=1,IF(A54&lt;Model!$B$6,Model!$B$23,0),IF(A54&gt;=1,Model!$B$23,0)))</f>
        <v/>
      </c>
      <c r="D54" s="19">
        <f>IF(A54&gt;Model!$B$6,"",D53*(1+Model!$B$21)-C54)</f>
        <v/>
      </c>
      <c r="E54" s="20">
        <f>IF(A54&gt;Model!$B$6,"",Model!$B$14*(Model!B$37/Model!$B$14)^(A54/Model!$B$6))</f>
        <v/>
      </c>
      <c r="F54" s="20">
        <f>IF(A54&gt;Model!$B$6,"",Model!$B$14*(Model!C$37/Model!$B$14)^(A54/Model!$B$6))</f>
        <v/>
      </c>
      <c r="G54" s="20">
        <f>IF(A54&gt;Model!$B$6,"",Model!$B$14*(Model!D$37/Model!$B$14)^(A54/Model!$B$6))</f>
        <v/>
      </c>
      <c r="H54" s="20">
        <f>IF(A54&gt;Model!$B$6,"",E54-D54)</f>
        <v/>
      </c>
      <c r="I54" s="20">
        <f>IF(A54&gt;Model!$B$6,"",F54-D54)</f>
        <v/>
      </c>
      <c r="J54" s="20">
        <f>IF(A54&gt;Model!$B$6,"",G54-D54)</f>
        <v/>
      </c>
    </row>
    <row r="55">
      <c r="A55" t="n">
        <v>53</v>
      </c>
      <c r="B55" s="19">
        <f>IF(A55&gt;Model!$B$6,"",IF(A55=0,Model!$B$20-Model!$B$11,0)-C55-IF(A55=Model!$B$6,Model!$B$9+Model!$B$12,0))</f>
        <v/>
      </c>
      <c r="C55" s="19">
        <f>IF(A55&gt;Model!$B$6,"",IF(Model!$B$10=1,IF(A55&lt;Model!$B$6,Model!$B$23,0),IF(A55&gt;=1,Model!$B$23,0)))</f>
        <v/>
      </c>
      <c r="D55" s="19">
        <f>IF(A55&gt;Model!$B$6,"",D54*(1+Model!$B$21)-C55)</f>
        <v/>
      </c>
      <c r="E55" s="20">
        <f>IF(A55&gt;Model!$B$6,"",Model!$B$14*(Model!B$37/Model!$B$14)^(A55/Model!$B$6))</f>
        <v/>
      </c>
      <c r="F55" s="20">
        <f>IF(A55&gt;Model!$B$6,"",Model!$B$14*(Model!C$37/Model!$B$14)^(A55/Model!$B$6))</f>
        <v/>
      </c>
      <c r="G55" s="20">
        <f>IF(A55&gt;Model!$B$6,"",Model!$B$14*(Model!D$37/Model!$B$14)^(A55/Model!$B$6))</f>
        <v/>
      </c>
      <c r="H55" s="20">
        <f>IF(A55&gt;Model!$B$6,"",E55-D55)</f>
        <v/>
      </c>
      <c r="I55" s="20">
        <f>IF(A55&gt;Model!$B$6,"",F55-D55)</f>
        <v/>
      </c>
      <c r="J55" s="20">
        <f>IF(A55&gt;Model!$B$6,"",G55-D55)</f>
        <v/>
      </c>
    </row>
    <row r="56">
      <c r="A56" t="n">
        <v>54</v>
      </c>
      <c r="B56" s="19">
        <f>IF(A56&gt;Model!$B$6,"",IF(A56=0,Model!$B$20-Model!$B$11,0)-C56-IF(A56=Model!$B$6,Model!$B$9+Model!$B$12,0))</f>
        <v/>
      </c>
      <c r="C56" s="19">
        <f>IF(A56&gt;Model!$B$6,"",IF(Model!$B$10=1,IF(A56&lt;Model!$B$6,Model!$B$23,0),IF(A56&gt;=1,Model!$B$23,0)))</f>
        <v/>
      </c>
      <c r="D56" s="19">
        <f>IF(A56&gt;Model!$B$6,"",D55*(1+Model!$B$21)-C56)</f>
        <v/>
      </c>
      <c r="E56" s="20">
        <f>IF(A56&gt;Model!$B$6,"",Model!$B$14*(Model!B$37/Model!$B$14)^(A56/Model!$B$6))</f>
        <v/>
      </c>
      <c r="F56" s="20">
        <f>IF(A56&gt;Model!$B$6,"",Model!$B$14*(Model!C$37/Model!$B$14)^(A56/Model!$B$6))</f>
        <v/>
      </c>
      <c r="G56" s="20">
        <f>IF(A56&gt;Model!$B$6,"",Model!$B$14*(Model!D$37/Model!$B$14)^(A56/Model!$B$6))</f>
        <v/>
      </c>
      <c r="H56" s="20">
        <f>IF(A56&gt;Model!$B$6,"",E56-D56)</f>
        <v/>
      </c>
      <c r="I56" s="20">
        <f>IF(A56&gt;Model!$B$6,"",F56-D56)</f>
        <v/>
      </c>
      <c r="J56" s="20">
        <f>IF(A56&gt;Model!$B$6,"",G56-D56)</f>
        <v/>
      </c>
    </row>
    <row r="57">
      <c r="A57" t="n">
        <v>55</v>
      </c>
      <c r="B57" s="19">
        <f>IF(A57&gt;Model!$B$6,"",IF(A57=0,Model!$B$20-Model!$B$11,0)-C57-IF(A57=Model!$B$6,Model!$B$9+Model!$B$12,0))</f>
        <v/>
      </c>
      <c r="C57" s="19">
        <f>IF(A57&gt;Model!$B$6,"",IF(Model!$B$10=1,IF(A57&lt;Model!$B$6,Model!$B$23,0),IF(A57&gt;=1,Model!$B$23,0)))</f>
        <v/>
      </c>
      <c r="D57" s="19">
        <f>IF(A57&gt;Model!$B$6,"",D56*(1+Model!$B$21)-C57)</f>
        <v/>
      </c>
      <c r="E57" s="20">
        <f>IF(A57&gt;Model!$B$6,"",Model!$B$14*(Model!B$37/Model!$B$14)^(A57/Model!$B$6))</f>
        <v/>
      </c>
      <c r="F57" s="20">
        <f>IF(A57&gt;Model!$B$6,"",Model!$B$14*(Model!C$37/Model!$B$14)^(A57/Model!$B$6))</f>
        <v/>
      </c>
      <c r="G57" s="20">
        <f>IF(A57&gt;Model!$B$6,"",Model!$B$14*(Model!D$37/Model!$B$14)^(A57/Model!$B$6))</f>
        <v/>
      </c>
      <c r="H57" s="20">
        <f>IF(A57&gt;Model!$B$6,"",E57-D57)</f>
        <v/>
      </c>
      <c r="I57" s="20">
        <f>IF(A57&gt;Model!$B$6,"",F57-D57)</f>
        <v/>
      </c>
      <c r="J57" s="20">
        <f>IF(A57&gt;Model!$B$6,"",G57-D57)</f>
        <v/>
      </c>
    </row>
    <row r="58">
      <c r="A58" t="n">
        <v>56</v>
      </c>
      <c r="B58" s="19">
        <f>IF(A58&gt;Model!$B$6,"",IF(A58=0,Model!$B$20-Model!$B$11,0)-C58-IF(A58=Model!$B$6,Model!$B$9+Model!$B$12,0))</f>
        <v/>
      </c>
      <c r="C58" s="19">
        <f>IF(A58&gt;Model!$B$6,"",IF(Model!$B$10=1,IF(A58&lt;Model!$B$6,Model!$B$23,0),IF(A58&gt;=1,Model!$B$23,0)))</f>
        <v/>
      </c>
      <c r="D58" s="19">
        <f>IF(A58&gt;Model!$B$6,"",D57*(1+Model!$B$21)-C58)</f>
        <v/>
      </c>
      <c r="E58" s="20">
        <f>IF(A58&gt;Model!$B$6,"",Model!$B$14*(Model!B$37/Model!$B$14)^(A58/Model!$B$6))</f>
        <v/>
      </c>
      <c r="F58" s="20">
        <f>IF(A58&gt;Model!$B$6,"",Model!$B$14*(Model!C$37/Model!$B$14)^(A58/Model!$B$6))</f>
        <v/>
      </c>
      <c r="G58" s="20">
        <f>IF(A58&gt;Model!$B$6,"",Model!$B$14*(Model!D$37/Model!$B$14)^(A58/Model!$B$6))</f>
        <v/>
      </c>
      <c r="H58" s="20">
        <f>IF(A58&gt;Model!$B$6,"",E58-D58)</f>
        <v/>
      </c>
      <c r="I58" s="20">
        <f>IF(A58&gt;Model!$B$6,"",F58-D58)</f>
        <v/>
      </c>
      <c r="J58" s="20">
        <f>IF(A58&gt;Model!$B$6,"",G58-D58)</f>
        <v/>
      </c>
    </row>
    <row r="59">
      <c r="A59" t="n">
        <v>57</v>
      </c>
      <c r="B59" s="19">
        <f>IF(A59&gt;Model!$B$6,"",IF(A59=0,Model!$B$20-Model!$B$11,0)-C59-IF(A59=Model!$B$6,Model!$B$9+Model!$B$12,0))</f>
        <v/>
      </c>
      <c r="C59" s="19">
        <f>IF(A59&gt;Model!$B$6,"",IF(Model!$B$10=1,IF(A59&lt;Model!$B$6,Model!$B$23,0),IF(A59&gt;=1,Model!$B$23,0)))</f>
        <v/>
      </c>
      <c r="D59" s="19">
        <f>IF(A59&gt;Model!$B$6,"",D58*(1+Model!$B$21)-C59)</f>
        <v/>
      </c>
      <c r="E59" s="20">
        <f>IF(A59&gt;Model!$B$6,"",Model!$B$14*(Model!B$37/Model!$B$14)^(A59/Model!$B$6))</f>
        <v/>
      </c>
      <c r="F59" s="20">
        <f>IF(A59&gt;Model!$B$6,"",Model!$B$14*(Model!C$37/Model!$B$14)^(A59/Model!$B$6))</f>
        <v/>
      </c>
      <c r="G59" s="20">
        <f>IF(A59&gt;Model!$B$6,"",Model!$B$14*(Model!D$37/Model!$B$14)^(A59/Model!$B$6))</f>
        <v/>
      </c>
      <c r="H59" s="20">
        <f>IF(A59&gt;Model!$B$6,"",E59-D59)</f>
        <v/>
      </c>
      <c r="I59" s="20">
        <f>IF(A59&gt;Model!$B$6,"",F59-D59)</f>
        <v/>
      </c>
      <c r="J59" s="20">
        <f>IF(A59&gt;Model!$B$6,"",G59-D59)</f>
        <v/>
      </c>
    </row>
    <row r="60">
      <c r="A60" t="n">
        <v>58</v>
      </c>
      <c r="B60" s="19">
        <f>IF(A60&gt;Model!$B$6,"",IF(A60=0,Model!$B$20-Model!$B$11,0)-C60-IF(A60=Model!$B$6,Model!$B$9+Model!$B$12,0))</f>
        <v/>
      </c>
      <c r="C60" s="19">
        <f>IF(A60&gt;Model!$B$6,"",IF(Model!$B$10=1,IF(A60&lt;Model!$B$6,Model!$B$23,0),IF(A60&gt;=1,Model!$B$23,0)))</f>
        <v/>
      </c>
      <c r="D60" s="19">
        <f>IF(A60&gt;Model!$B$6,"",D59*(1+Model!$B$21)-C60)</f>
        <v/>
      </c>
      <c r="E60" s="20">
        <f>IF(A60&gt;Model!$B$6,"",Model!$B$14*(Model!B$37/Model!$B$14)^(A60/Model!$B$6))</f>
        <v/>
      </c>
      <c r="F60" s="20">
        <f>IF(A60&gt;Model!$B$6,"",Model!$B$14*(Model!C$37/Model!$B$14)^(A60/Model!$B$6))</f>
        <v/>
      </c>
      <c r="G60" s="20">
        <f>IF(A60&gt;Model!$B$6,"",Model!$B$14*(Model!D$37/Model!$B$14)^(A60/Model!$B$6))</f>
        <v/>
      </c>
      <c r="H60" s="20">
        <f>IF(A60&gt;Model!$B$6,"",E60-D60)</f>
        <v/>
      </c>
      <c r="I60" s="20">
        <f>IF(A60&gt;Model!$B$6,"",F60-D60)</f>
        <v/>
      </c>
      <c r="J60" s="20">
        <f>IF(A60&gt;Model!$B$6,"",G60-D60)</f>
        <v/>
      </c>
    </row>
    <row r="61">
      <c r="A61" t="n">
        <v>59</v>
      </c>
      <c r="B61" s="19">
        <f>IF(A61&gt;Model!$B$6,"",IF(A61=0,Model!$B$20-Model!$B$11,0)-C61-IF(A61=Model!$B$6,Model!$B$9+Model!$B$12,0))</f>
        <v/>
      </c>
      <c r="C61" s="19">
        <f>IF(A61&gt;Model!$B$6,"",IF(Model!$B$10=1,IF(A61&lt;Model!$B$6,Model!$B$23,0),IF(A61&gt;=1,Model!$B$23,0)))</f>
        <v/>
      </c>
      <c r="D61" s="19">
        <f>IF(A61&gt;Model!$B$6,"",D60*(1+Model!$B$21)-C61)</f>
        <v/>
      </c>
      <c r="E61" s="20">
        <f>IF(A61&gt;Model!$B$6,"",Model!$B$14*(Model!B$37/Model!$B$14)^(A61/Model!$B$6))</f>
        <v/>
      </c>
      <c r="F61" s="20">
        <f>IF(A61&gt;Model!$B$6,"",Model!$B$14*(Model!C$37/Model!$B$14)^(A61/Model!$B$6))</f>
        <v/>
      </c>
      <c r="G61" s="20">
        <f>IF(A61&gt;Model!$B$6,"",Model!$B$14*(Model!D$37/Model!$B$14)^(A61/Model!$B$6))</f>
        <v/>
      </c>
      <c r="H61" s="20">
        <f>IF(A61&gt;Model!$B$6,"",E61-D61)</f>
        <v/>
      </c>
      <c r="I61" s="20">
        <f>IF(A61&gt;Model!$B$6,"",F61-D61)</f>
        <v/>
      </c>
      <c r="J61" s="20">
        <f>IF(A61&gt;Model!$B$6,"",G61-D61)</f>
        <v/>
      </c>
    </row>
    <row r="62">
      <c r="A62" t="n">
        <v>60</v>
      </c>
      <c r="B62" s="19">
        <f>IF(A62&gt;Model!$B$6,"",IF(A62=0,Model!$B$20-Model!$B$11,0)-C62-IF(A62=Model!$B$6,Model!$B$9+Model!$B$12,0))</f>
        <v/>
      </c>
      <c r="C62" s="19">
        <f>IF(A62&gt;Model!$B$6,"",IF(Model!$B$10=1,IF(A62&lt;Model!$B$6,Model!$B$23,0),IF(A62&gt;=1,Model!$B$23,0)))</f>
        <v/>
      </c>
      <c r="D62" s="19">
        <f>IF(A62&gt;Model!$B$6,"",D61*(1+Model!$B$21)-C62)</f>
        <v/>
      </c>
      <c r="E62" s="20">
        <f>IF(A62&gt;Model!$B$6,"",Model!$B$14*(Model!B$37/Model!$B$14)^(A62/Model!$B$6))</f>
        <v/>
      </c>
      <c r="F62" s="20">
        <f>IF(A62&gt;Model!$B$6,"",Model!$B$14*(Model!C$37/Model!$B$14)^(A62/Model!$B$6))</f>
        <v/>
      </c>
      <c r="G62" s="20">
        <f>IF(A62&gt;Model!$B$6,"",Model!$B$14*(Model!D$37/Model!$B$14)^(A62/Model!$B$6))</f>
        <v/>
      </c>
      <c r="H62" s="20">
        <f>IF(A62&gt;Model!$B$6,"",E62-D62)</f>
        <v/>
      </c>
      <c r="I62" s="20">
        <f>IF(A62&gt;Model!$B$6,"",F62-D62)</f>
        <v/>
      </c>
      <c r="J62" s="20">
        <f>IF(A62&gt;Model!$B$6,"",G62-D62)</f>
        <v/>
      </c>
    </row>
    <row r="63">
      <c r="A63" t="n">
        <v>61</v>
      </c>
      <c r="B63" s="19">
        <f>IF(A63&gt;Model!$B$6,"",IF(A63=0,Model!$B$20-Model!$B$11,0)-C63-IF(A63=Model!$B$6,Model!$B$9+Model!$B$12,0))</f>
        <v/>
      </c>
      <c r="C63" s="19">
        <f>IF(A63&gt;Model!$B$6,"",IF(Model!$B$10=1,IF(A63&lt;Model!$B$6,Model!$B$23,0),IF(A63&gt;=1,Model!$B$23,0)))</f>
        <v/>
      </c>
      <c r="D63" s="19">
        <f>IF(A63&gt;Model!$B$6,"",D62*(1+Model!$B$21)-C63)</f>
        <v/>
      </c>
      <c r="E63" s="20">
        <f>IF(A63&gt;Model!$B$6,"",Model!$B$14*(Model!B$37/Model!$B$14)^(A63/Model!$B$6))</f>
        <v/>
      </c>
      <c r="F63" s="20">
        <f>IF(A63&gt;Model!$B$6,"",Model!$B$14*(Model!C$37/Model!$B$14)^(A63/Model!$B$6))</f>
        <v/>
      </c>
      <c r="G63" s="20">
        <f>IF(A63&gt;Model!$B$6,"",Model!$B$14*(Model!D$37/Model!$B$14)^(A63/Model!$B$6))</f>
        <v/>
      </c>
      <c r="H63" s="20">
        <f>IF(A63&gt;Model!$B$6,"",E63-D63)</f>
        <v/>
      </c>
      <c r="I63" s="20">
        <f>IF(A63&gt;Model!$B$6,"",F63-D63)</f>
        <v/>
      </c>
      <c r="J63" s="20">
        <f>IF(A63&gt;Model!$B$6,"",G63-D63)</f>
        <v/>
      </c>
    </row>
    <row r="64">
      <c r="A64" t="n">
        <v>62</v>
      </c>
      <c r="B64" s="19">
        <f>IF(A64&gt;Model!$B$6,"",IF(A64=0,Model!$B$20-Model!$B$11,0)-C64-IF(A64=Model!$B$6,Model!$B$9+Model!$B$12,0))</f>
        <v/>
      </c>
      <c r="C64" s="19">
        <f>IF(A64&gt;Model!$B$6,"",IF(Model!$B$10=1,IF(A64&lt;Model!$B$6,Model!$B$23,0),IF(A64&gt;=1,Model!$B$23,0)))</f>
        <v/>
      </c>
      <c r="D64" s="19">
        <f>IF(A64&gt;Model!$B$6,"",D63*(1+Model!$B$21)-C64)</f>
        <v/>
      </c>
      <c r="E64" s="20">
        <f>IF(A64&gt;Model!$B$6,"",Model!$B$14*(Model!B$37/Model!$B$14)^(A64/Model!$B$6))</f>
        <v/>
      </c>
      <c r="F64" s="20">
        <f>IF(A64&gt;Model!$B$6,"",Model!$B$14*(Model!C$37/Model!$B$14)^(A64/Model!$B$6))</f>
        <v/>
      </c>
      <c r="G64" s="20">
        <f>IF(A64&gt;Model!$B$6,"",Model!$B$14*(Model!D$37/Model!$B$14)^(A64/Model!$B$6))</f>
        <v/>
      </c>
      <c r="H64" s="20">
        <f>IF(A64&gt;Model!$B$6,"",E64-D64)</f>
        <v/>
      </c>
      <c r="I64" s="20">
        <f>IF(A64&gt;Model!$B$6,"",F64-D64)</f>
        <v/>
      </c>
      <c r="J64" s="20">
        <f>IF(A64&gt;Model!$B$6,"",G64-D64)</f>
        <v/>
      </c>
    </row>
    <row r="65">
      <c r="A65" t="n">
        <v>63</v>
      </c>
      <c r="B65" s="19">
        <f>IF(A65&gt;Model!$B$6,"",IF(A65=0,Model!$B$20-Model!$B$11,0)-C65-IF(A65=Model!$B$6,Model!$B$9+Model!$B$12,0))</f>
        <v/>
      </c>
      <c r="C65" s="19">
        <f>IF(A65&gt;Model!$B$6,"",IF(Model!$B$10=1,IF(A65&lt;Model!$B$6,Model!$B$23,0),IF(A65&gt;=1,Model!$B$23,0)))</f>
        <v/>
      </c>
      <c r="D65" s="19">
        <f>IF(A65&gt;Model!$B$6,"",D64*(1+Model!$B$21)-C65)</f>
        <v/>
      </c>
      <c r="E65" s="20">
        <f>IF(A65&gt;Model!$B$6,"",Model!$B$14*(Model!B$37/Model!$B$14)^(A65/Model!$B$6))</f>
        <v/>
      </c>
      <c r="F65" s="20">
        <f>IF(A65&gt;Model!$B$6,"",Model!$B$14*(Model!C$37/Model!$B$14)^(A65/Model!$B$6))</f>
        <v/>
      </c>
      <c r="G65" s="20">
        <f>IF(A65&gt;Model!$B$6,"",Model!$B$14*(Model!D$37/Model!$B$14)^(A65/Model!$B$6))</f>
        <v/>
      </c>
      <c r="H65" s="20">
        <f>IF(A65&gt;Model!$B$6,"",E65-D65)</f>
        <v/>
      </c>
      <c r="I65" s="20">
        <f>IF(A65&gt;Model!$B$6,"",F65-D65)</f>
        <v/>
      </c>
      <c r="J65" s="20">
        <f>IF(A65&gt;Model!$B$6,"",G65-D65)</f>
        <v/>
      </c>
    </row>
    <row r="66">
      <c r="A66" t="n">
        <v>64</v>
      </c>
      <c r="B66" s="19">
        <f>IF(A66&gt;Model!$B$6,"",IF(A66=0,Model!$B$20-Model!$B$11,0)-C66-IF(A66=Model!$B$6,Model!$B$9+Model!$B$12,0))</f>
        <v/>
      </c>
      <c r="C66" s="19">
        <f>IF(A66&gt;Model!$B$6,"",IF(Model!$B$10=1,IF(A66&lt;Model!$B$6,Model!$B$23,0),IF(A66&gt;=1,Model!$B$23,0)))</f>
        <v/>
      </c>
      <c r="D66" s="19">
        <f>IF(A66&gt;Model!$B$6,"",D65*(1+Model!$B$21)-C66)</f>
        <v/>
      </c>
      <c r="E66" s="20">
        <f>IF(A66&gt;Model!$B$6,"",Model!$B$14*(Model!B$37/Model!$B$14)^(A66/Model!$B$6))</f>
        <v/>
      </c>
      <c r="F66" s="20">
        <f>IF(A66&gt;Model!$B$6,"",Model!$B$14*(Model!C$37/Model!$B$14)^(A66/Model!$B$6))</f>
        <v/>
      </c>
      <c r="G66" s="20">
        <f>IF(A66&gt;Model!$B$6,"",Model!$B$14*(Model!D$37/Model!$B$14)^(A66/Model!$B$6))</f>
        <v/>
      </c>
      <c r="H66" s="20">
        <f>IF(A66&gt;Model!$B$6,"",E66-D66)</f>
        <v/>
      </c>
      <c r="I66" s="20">
        <f>IF(A66&gt;Model!$B$6,"",F66-D66)</f>
        <v/>
      </c>
      <c r="J66" s="20">
        <f>IF(A66&gt;Model!$B$6,"",G66-D66)</f>
        <v/>
      </c>
    </row>
    <row r="67">
      <c r="A67" t="n">
        <v>65</v>
      </c>
      <c r="B67" s="19">
        <f>IF(A67&gt;Model!$B$6,"",IF(A67=0,Model!$B$20-Model!$B$11,0)-C67-IF(A67=Model!$B$6,Model!$B$9+Model!$B$12,0))</f>
        <v/>
      </c>
      <c r="C67" s="19">
        <f>IF(A67&gt;Model!$B$6,"",IF(Model!$B$10=1,IF(A67&lt;Model!$B$6,Model!$B$23,0),IF(A67&gt;=1,Model!$B$23,0)))</f>
        <v/>
      </c>
      <c r="D67" s="19">
        <f>IF(A67&gt;Model!$B$6,"",D66*(1+Model!$B$21)-C67)</f>
        <v/>
      </c>
      <c r="E67" s="20">
        <f>IF(A67&gt;Model!$B$6,"",Model!$B$14*(Model!B$37/Model!$B$14)^(A67/Model!$B$6))</f>
        <v/>
      </c>
      <c r="F67" s="20">
        <f>IF(A67&gt;Model!$B$6,"",Model!$B$14*(Model!C$37/Model!$B$14)^(A67/Model!$B$6))</f>
        <v/>
      </c>
      <c r="G67" s="20">
        <f>IF(A67&gt;Model!$B$6,"",Model!$B$14*(Model!D$37/Model!$B$14)^(A67/Model!$B$6))</f>
        <v/>
      </c>
      <c r="H67" s="20">
        <f>IF(A67&gt;Model!$B$6,"",E67-D67)</f>
        <v/>
      </c>
      <c r="I67" s="20">
        <f>IF(A67&gt;Model!$B$6,"",F67-D67)</f>
        <v/>
      </c>
      <c r="J67" s="20">
        <f>IF(A67&gt;Model!$B$6,"",G67-D67)</f>
        <v/>
      </c>
    </row>
    <row r="68">
      <c r="A68" t="n">
        <v>66</v>
      </c>
      <c r="B68" s="19">
        <f>IF(A68&gt;Model!$B$6,"",IF(A68=0,Model!$B$20-Model!$B$11,0)-C68-IF(A68=Model!$B$6,Model!$B$9+Model!$B$12,0))</f>
        <v/>
      </c>
      <c r="C68" s="19">
        <f>IF(A68&gt;Model!$B$6,"",IF(Model!$B$10=1,IF(A68&lt;Model!$B$6,Model!$B$23,0),IF(A68&gt;=1,Model!$B$23,0)))</f>
        <v/>
      </c>
      <c r="D68" s="19">
        <f>IF(A68&gt;Model!$B$6,"",D67*(1+Model!$B$21)-C68)</f>
        <v/>
      </c>
      <c r="E68" s="20">
        <f>IF(A68&gt;Model!$B$6,"",Model!$B$14*(Model!B$37/Model!$B$14)^(A68/Model!$B$6))</f>
        <v/>
      </c>
      <c r="F68" s="20">
        <f>IF(A68&gt;Model!$B$6,"",Model!$B$14*(Model!C$37/Model!$B$14)^(A68/Model!$B$6))</f>
        <v/>
      </c>
      <c r="G68" s="20">
        <f>IF(A68&gt;Model!$B$6,"",Model!$B$14*(Model!D$37/Model!$B$14)^(A68/Model!$B$6))</f>
        <v/>
      </c>
      <c r="H68" s="20">
        <f>IF(A68&gt;Model!$B$6,"",E68-D68)</f>
        <v/>
      </c>
      <c r="I68" s="20">
        <f>IF(A68&gt;Model!$B$6,"",F68-D68)</f>
        <v/>
      </c>
      <c r="J68" s="20">
        <f>IF(A68&gt;Model!$B$6,"",G68-D68)</f>
        <v/>
      </c>
    </row>
    <row r="69">
      <c r="A69" t="n">
        <v>67</v>
      </c>
      <c r="B69" s="19">
        <f>IF(A69&gt;Model!$B$6,"",IF(A69=0,Model!$B$20-Model!$B$11,0)-C69-IF(A69=Model!$B$6,Model!$B$9+Model!$B$12,0))</f>
        <v/>
      </c>
      <c r="C69" s="19">
        <f>IF(A69&gt;Model!$B$6,"",IF(Model!$B$10=1,IF(A69&lt;Model!$B$6,Model!$B$23,0),IF(A69&gt;=1,Model!$B$23,0)))</f>
        <v/>
      </c>
      <c r="D69" s="19">
        <f>IF(A69&gt;Model!$B$6,"",D68*(1+Model!$B$21)-C69)</f>
        <v/>
      </c>
      <c r="E69" s="20">
        <f>IF(A69&gt;Model!$B$6,"",Model!$B$14*(Model!B$37/Model!$B$14)^(A69/Model!$B$6))</f>
        <v/>
      </c>
      <c r="F69" s="20">
        <f>IF(A69&gt;Model!$B$6,"",Model!$B$14*(Model!C$37/Model!$B$14)^(A69/Model!$B$6))</f>
        <v/>
      </c>
      <c r="G69" s="20">
        <f>IF(A69&gt;Model!$B$6,"",Model!$B$14*(Model!D$37/Model!$B$14)^(A69/Model!$B$6))</f>
        <v/>
      </c>
      <c r="H69" s="20">
        <f>IF(A69&gt;Model!$B$6,"",E69-D69)</f>
        <v/>
      </c>
      <c r="I69" s="20">
        <f>IF(A69&gt;Model!$B$6,"",F69-D69)</f>
        <v/>
      </c>
      <c r="J69" s="20">
        <f>IF(A69&gt;Model!$B$6,"",G69-D69)</f>
        <v/>
      </c>
    </row>
    <row r="70">
      <c r="A70" t="n">
        <v>68</v>
      </c>
      <c r="B70" s="19">
        <f>IF(A70&gt;Model!$B$6,"",IF(A70=0,Model!$B$20-Model!$B$11,0)-C70-IF(A70=Model!$B$6,Model!$B$9+Model!$B$12,0))</f>
        <v/>
      </c>
      <c r="C70" s="19">
        <f>IF(A70&gt;Model!$B$6,"",IF(Model!$B$10=1,IF(A70&lt;Model!$B$6,Model!$B$23,0),IF(A70&gt;=1,Model!$B$23,0)))</f>
        <v/>
      </c>
      <c r="D70" s="19">
        <f>IF(A70&gt;Model!$B$6,"",D69*(1+Model!$B$21)-C70)</f>
        <v/>
      </c>
      <c r="E70" s="20">
        <f>IF(A70&gt;Model!$B$6,"",Model!$B$14*(Model!B$37/Model!$B$14)^(A70/Model!$B$6))</f>
        <v/>
      </c>
      <c r="F70" s="20">
        <f>IF(A70&gt;Model!$B$6,"",Model!$B$14*(Model!C$37/Model!$B$14)^(A70/Model!$B$6))</f>
        <v/>
      </c>
      <c r="G70" s="20">
        <f>IF(A70&gt;Model!$B$6,"",Model!$B$14*(Model!D$37/Model!$B$14)^(A70/Model!$B$6))</f>
        <v/>
      </c>
      <c r="H70" s="20">
        <f>IF(A70&gt;Model!$B$6,"",E70-D70)</f>
        <v/>
      </c>
      <c r="I70" s="20">
        <f>IF(A70&gt;Model!$B$6,"",F70-D70)</f>
        <v/>
      </c>
      <c r="J70" s="20">
        <f>IF(A70&gt;Model!$B$6,"",G70-D70)</f>
        <v/>
      </c>
    </row>
    <row r="71">
      <c r="A71" t="n">
        <v>69</v>
      </c>
      <c r="B71" s="19">
        <f>IF(A71&gt;Model!$B$6,"",IF(A71=0,Model!$B$20-Model!$B$11,0)-C71-IF(A71=Model!$B$6,Model!$B$9+Model!$B$12,0))</f>
        <v/>
      </c>
      <c r="C71" s="19">
        <f>IF(A71&gt;Model!$B$6,"",IF(Model!$B$10=1,IF(A71&lt;Model!$B$6,Model!$B$23,0),IF(A71&gt;=1,Model!$B$23,0)))</f>
        <v/>
      </c>
      <c r="D71" s="19">
        <f>IF(A71&gt;Model!$B$6,"",D70*(1+Model!$B$21)-C71)</f>
        <v/>
      </c>
      <c r="E71" s="20">
        <f>IF(A71&gt;Model!$B$6,"",Model!$B$14*(Model!B$37/Model!$B$14)^(A71/Model!$B$6))</f>
        <v/>
      </c>
      <c r="F71" s="20">
        <f>IF(A71&gt;Model!$B$6,"",Model!$B$14*(Model!C$37/Model!$B$14)^(A71/Model!$B$6))</f>
        <v/>
      </c>
      <c r="G71" s="20">
        <f>IF(A71&gt;Model!$B$6,"",Model!$B$14*(Model!D$37/Model!$B$14)^(A71/Model!$B$6))</f>
        <v/>
      </c>
      <c r="H71" s="20">
        <f>IF(A71&gt;Model!$B$6,"",E71-D71)</f>
        <v/>
      </c>
      <c r="I71" s="20">
        <f>IF(A71&gt;Model!$B$6,"",F71-D71)</f>
        <v/>
      </c>
      <c r="J71" s="20">
        <f>IF(A71&gt;Model!$B$6,"",G71-D71)</f>
        <v/>
      </c>
    </row>
    <row r="72">
      <c r="A72" t="n">
        <v>70</v>
      </c>
      <c r="B72" s="19">
        <f>IF(A72&gt;Model!$B$6,"",IF(A72=0,Model!$B$20-Model!$B$11,0)-C72-IF(A72=Model!$B$6,Model!$B$9+Model!$B$12,0))</f>
        <v/>
      </c>
      <c r="C72" s="19">
        <f>IF(A72&gt;Model!$B$6,"",IF(Model!$B$10=1,IF(A72&lt;Model!$B$6,Model!$B$23,0),IF(A72&gt;=1,Model!$B$23,0)))</f>
        <v/>
      </c>
      <c r="D72" s="19">
        <f>IF(A72&gt;Model!$B$6,"",D71*(1+Model!$B$21)-C72)</f>
        <v/>
      </c>
      <c r="E72" s="20">
        <f>IF(A72&gt;Model!$B$6,"",Model!$B$14*(Model!B$37/Model!$B$14)^(A72/Model!$B$6))</f>
        <v/>
      </c>
      <c r="F72" s="20">
        <f>IF(A72&gt;Model!$B$6,"",Model!$B$14*(Model!C$37/Model!$B$14)^(A72/Model!$B$6))</f>
        <v/>
      </c>
      <c r="G72" s="20">
        <f>IF(A72&gt;Model!$B$6,"",Model!$B$14*(Model!D$37/Model!$B$14)^(A72/Model!$B$6))</f>
        <v/>
      </c>
      <c r="H72" s="20">
        <f>IF(A72&gt;Model!$B$6,"",E72-D72)</f>
        <v/>
      </c>
      <c r="I72" s="20">
        <f>IF(A72&gt;Model!$B$6,"",F72-D72)</f>
        <v/>
      </c>
      <c r="J72" s="20">
        <f>IF(A72&gt;Model!$B$6,"",G72-D72)</f>
        <v/>
      </c>
    </row>
    <row r="73">
      <c r="A73" t="n">
        <v>71</v>
      </c>
      <c r="B73" s="19">
        <f>IF(A73&gt;Model!$B$6,"",IF(A73=0,Model!$B$20-Model!$B$11,0)-C73-IF(A73=Model!$B$6,Model!$B$9+Model!$B$12,0))</f>
        <v/>
      </c>
      <c r="C73" s="19">
        <f>IF(A73&gt;Model!$B$6,"",IF(Model!$B$10=1,IF(A73&lt;Model!$B$6,Model!$B$23,0),IF(A73&gt;=1,Model!$B$23,0)))</f>
        <v/>
      </c>
      <c r="D73" s="19">
        <f>IF(A73&gt;Model!$B$6,"",D72*(1+Model!$B$21)-C73)</f>
        <v/>
      </c>
      <c r="E73" s="20">
        <f>IF(A73&gt;Model!$B$6,"",Model!$B$14*(Model!B$37/Model!$B$14)^(A73/Model!$B$6))</f>
        <v/>
      </c>
      <c r="F73" s="20">
        <f>IF(A73&gt;Model!$B$6,"",Model!$B$14*(Model!C$37/Model!$B$14)^(A73/Model!$B$6))</f>
        <v/>
      </c>
      <c r="G73" s="20">
        <f>IF(A73&gt;Model!$B$6,"",Model!$B$14*(Model!D$37/Model!$B$14)^(A73/Model!$B$6))</f>
        <v/>
      </c>
      <c r="H73" s="20">
        <f>IF(A73&gt;Model!$B$6,"",E73-D73)</f>
        <v/>
      </c>
      <c r="I73" s="20">
        <f>IF(A73&gt;Model!$B$6,"",F73-D73)</f>
        <v/>
      </c>
      <c r="J73" s="20">
        <f>IF(A73&gt;Model!$B$6,"",G73-D73)</f>
        <v/>
      </c>
    </row>
    <row r="74">
      <c r="A74" t="n">
        <v>72</v>
      </c>
      <c r="B74" s="19">
        <f>IF(A74&gt;Model!$B$6,"",IF(A74=0,Model!$B$20-Model!$B$11,0)-C74-IF(A74=Model!$B$6,Model!$B$9+Model!$B$12,0))</f>
        <v/>
      </c>
      <c r="C74" s="19">
        <f>IF(A74&gt;Model!$B$6,"",IF(Model!$B$10=1,IF(A74&lt;Model!$B$6,Model!$B$23,0),IF(A74&gt;=1,Model!$B$23,0)))</f>
        <v/>
      </c>
      <c r="D74" s="19">
        <f>IF(A74&gt;Model!$B$6,"",D73*(1+Model!$B$21)-C74)</f>
        <v/>
      </c>
      <c r="E74" s="20">
        <f>IF(A74&gt;Model!$B$6,"",Model!$B$14*(Model!B$37/Model!$B$14)^(A74/Model!$B$6))</f>
        <v/>
      </c>
      <c r="F74" s="20">
        <f>IF(A74&gt;Model!$B$6,"",Model!$B$14*(Model!C$37/Model!$B$14)^(A74/Model!$B$6))</f>
        <v/>
      </c>
      <c r="G74" s="20">
        <f>IF(A74&gt;Model!$B$6,"",Model!$B$14*(Model!D$37/Model!$B$14)^(A74/Model!$B$6))</f>
        <v/>
      </c>
      <c r="H74" s="20">
        <f>IF(A74&gt;Model!$B$6,"",E74-D74)</f>
        <v/>
      </c>
      <c r="I74" s="20">
        <f>IF(A74&gt;Model!$B$6,"",F74-D74)</f>
        <v/>
      </c>
      <c r="J74" s="20">
        <f>IF(A74&gt;Model!$B$6,"",G74-D74)</f>
        <v/>
      </c>
    </row>
    <row r="75">
      <c r="A75" t="n">
        <v>73</v>
      </c>
      <c r="B75" s="19">
        <f>IF(A75&gt;Model!$B$6,"",IF(A75=0,Model!$B$20-Model!$B$11,0)-C75-IF(A75=Model!$B$6,Model!$B$9+Model!$B$12,0))</f>
        <v/>
      </c>
      <c r="C75" s="19">
        <f>IF(A75&gt;Model!$B$6,"",IF(Model!$B$10=1,IF(A75&lt;Model!$B$6,Model!$B$23,0),IF(A75&gt;=1,Model!$B$23,0)))</f>
        <v/>
      </c>
      <c r="D75" s="19">
        <f>IF(A75&gt;Model!$B$6,"",D74*(1+Model!$B$21)-C75)</f>
        <v/>
      </c>
      <c r="E75" s="20">
        <f>IF(A75&gt;Model!$B$6,"",Model!$B$14*(Model!B$37/Model!$B$14)^(A75/Model!$B$6))</f>
        <v/>
      </c>
      <c r="F75" s="20">
        <f>IF(A75&gt;Model!$B$6,"",Model!$B$14*(Model!C$37/Model!$B$14)^(A75/Model!$B$6))</f>
        <v/>
      </c>
      <c r="G75" s="20">
        <f>IF(A75&gt;Model!$B$6,"",Model!$B$14*(Model!D$37/Model!$B$14)^(A75/Model!$B$6))</f>
        <v/>
      </c>
      <c r="H75" s="20">
        <f>IF(A75&gt;Model!$B$6,"",E75-D75)</f>
        <v/>
      </c>
      <c r="I75" s="20">
        <f>IF(A75&gt;Model!$B$6,"",F75-D75)</f>
        <v/>
      </c>
      <c r="J75" s="20">
        <f>IF(A75&gt;Model!$B$6,"",G75-D75)</f>
        <v/>
      </c>
    </row>
    <row r="76">
      <c r="A76" t="n">
        <v>74</v>
      </c>
      <c r="B76" s="19">
        <f>IF(A76&gt;Model!$B$6,"",IF(A76=0,Model!$B$20-Model!$B$11,0)-C76-IF(A76=Model!$B$6,Model!$B$9+Model!$B$12,0))</f>
        <v/>
      </c>
      <c r="C76" s="19">
        <f>IF(A76&gt;Model!$B$6,"",IF(Model!$B$10=1,IF(A76&lt;Model!$B$6,Model!$B$23,0),IF(A76&gt;=1,Model!$B$23,0)))</f>
        <v/>
      </c>
      <c r="D76" s="19">
        <f>IF(A76&gt;Model!$B$6,"",D75*(1+Model!$B$21)-C76)</f>
        <v/>
      </c>
      <c r="E76" s="20">
        <f>IF(A76&gt;Model!$B$6,"",Model!$B$14*(Model!B$37/Model!$B$14)^(A76/Model!$B$6))</f>
        <v/>
      </c>
      <c r="F76" s="20">
        <f>IF(A76&gt;Model!$B$6,"",Model!$B$14*(Model!C$37/Model!$B$14)^(A76/Model!$B$6))</f>
        <v/>
      </c>
      <c r="G76" s="20">
        <f>IF(A76&gt;Model!$B$6,"",Model!$B$14*(Model!D$37/Model!$B$14)^(A76/Model!$B$6))</f>
        <v/>
      </c>
      <c r="H76" s="20">
        <f>IF(A76&gt;Model!$B$6,"",E76-D76)</f>
        <v/>
      </c>
      <c r="I76" s="20">
        <f>IF(A76&gt;Model!$B$6,"",F76-D76)</f>
        <v/>
      </c>
      <c r="J76" s="20">
        <f>IF(A76&gt;Model!$B$6,"",G76-D76)</f>
        <v/>
      </c>
    </row>
    <row r="77">
      <c r="A77" t="n">
        <v>75</v>
      </c>
      <c r="B77" s="19">
        <f>IF(A77&gt;Model!$B$6,"",IF(A77=0,Model!$B$20-Model!$B$11,0)-C77-IF(A77=Model!$B$6,Model!$B$9+Model!$B$12,0))</f>
        <v/>
      </c>
      <c r="C77" s="19">
        <f>IF(A77&gt;Model!$B$6,"",IF(Model!$B$10=1,IF(A77&lt;Model!$B$6,Model!$B$23,0),IF(A77&gt;=1,Model!$B$23,0)))</f>
        <v/>
      </c>
      <c r="D77" s="19">
        <f>IF(A77&gt;Model!$B$6,"",D76*(1+Model!$B$21)-C77)</f>
        <v/>
      </c>
      <c r="E77" s="20">
        <f>IF(A77&gt;Model!$B$6,"",Model!$B$14*(Model!B$37/Model!$B$14)^(A77/Model!$B$6))</f>
        <v/>
      </c>
      <c r="F77" s="20">
        <f>IF(A77&gt;Model!$B$6,"",Model!$B$14*(Model!C$37/Model!$B$14)^(A77/Model!$B$6))</f>
        <v/>
      </c>
      <c r="G77" s="20">
        <f>IF(A77&gt;Model!$B$6,"",Model!$B$14*(Model!D$37/Model!$B$14)^(A77/Model!$B$6))</f>
        <v/>
      </c>
      <c r="H77" s="20">
        <f>IF(A77&gt;Model!$B$6,"",E77-D77)</f>
        <v/>
      </c>
      <c r="I77" s="20">
        <f>IF(A77&gt;Model!$B$6,"",F77-D77)</f>
        <v/>
      </c>
      <c r="J77" s="20">
        <f>IF(A77&gt;Model!$B$6,"",G77-D77)</f>
        <v/>
      </c>
    </row>
    <row r="78">
      <c r="A78" t="n">
        <v>76</v>
      </c>
      <c r="B78" s="19">
        <f>IF(A78&gt;Model!$B$6,"",IF(A78=0,Model!$B$20-Model!$B$11,0)-C78-IF(A78=Model!$B$6,Model!$B$9+Model!$B$12,0))</f>
        <v/>
      </c>
      <c r="C78" s="19">
        <f>IF(A78&gt;Model!$B$6,"",IF(Model!$B$10=1,IF(A78&lt;Model!$B$6,Model!$B$23,0),IF(A78&gt;=1,Model!$B$23,0)))</f>
        <v/>
      </c>
      <c r="D78" s="19">
        <f>IF(A78&gt;Model!$B$6,"",D77*(1+Model!$B$21)-C78)</f>
        <v/>
      </c>
      <c r="E78" s="20">
        <f>IF(A78&gt;Model!$B$6,"",Model!$B$14*(Model!B$37/Model!$B$14)^(A78/Model!$B$6))</f>
        <v/>
      </c>
      <c r="F78" s="20">
        <f>IF(A78&gt;Model!$B$6,"",Model!$B$14*(Model!C$37/Model!$B$14)^(A78/Model!$B$6))</f>
        <v/>
      </c>
      <c r="G78" s="20">
        <f>IF(A78&gt;Model!$B$6,"",Model!$B$14*(Model!D$37/Model!$B$14)^(A78/Model!$B$6))</f>
        <v/>
      </c>
      <c r="H78" s="20">
        <f>IF(A78&gt;Model!$B$6,"",E78-D78)</f>
        <v/>
      </c>
      <c r="I78" s="20">
        <f>IF(A78&gt;Model!$B$6,"",F78-D78)</f>
        <v/>
      </c>
      <c r="J78" s="20">
        <f>IF(A78&gt;Model!$B$6,"",G78-D78)</f>
        <v/>
      </c>
    </row>
    <row r="79">
      <c r="A79" t="n">
        <v>77</v>
      </c>
      <c r="B79" s="19">
        <f>IF(A79&gt;Model!$B$6,"",IF(A79=0,Model!$B$20-Model!$B$11,0)-C79-IF(A79=Model!$B$6,Model!$B$9+Model!$B$12,0))</f>
        <v/>
      </c>
      <c r="C79" s="19">
        <f>IF(A79&gt;Model!$B$6,"",IF(Model!$B$10=1,IF(A79&lt;Model!$B$6,Model!$B$23,0),IF(A79&gt;=1,Model!$B$23,0)))</f>
        <v/>
      </c>
      <c r="D79" s="19">
        <f>IF(A79&gt;Model!$B$6,"",D78*(1+Model!$B$21)-C79)</f>
        <v/>
      </c>
      <c r="E79" s="20">
        <f>IF(A79&gt;Model!$B$6,"",Model!$B$14*(Model!B$37/Model!$B$14)^(A79/Model!$B$6))</f>
        <v/>
      </c>
      <c r="F79" s="20">
        <f>IF(A79&gt;Model!$B$6,"",Model!$B$14*(Model!C$37/Model!$B$14)^(A79/Model!$B$6))</f>
        <v/>
      </c>
      <c r="G79" s="20">
        <f>IF(A79&gt;Model!$B$6,"",Model!$B$14*(Model!D$37/Model!$B$14)^(A79/Model!$B$6))</f>
        <v/>
      </c>
      <c r="H79" s="20">
        <f>IF(A79&gt;Model!$B$6,"",E79-D79)</f>
        <v/>
      </c>
      <c r="I79" s="20">
        <f>IF(A79&gt;Model!$B$6,"",F79-D79)</f>
        <v/>
      </c>
      <c r="J79" s="20">
        <f>IF(A79&gt;Model!$B$6,"",G79-D79)</f>
        <v/>
      </c>
    </row>
    <row r="80">
      <c r="A80" t="n">
        <v>78</v>
      </c>
      <c r="B80" s="19">
        <f>IF(A80&gt;Model!$B$6,"",IF(A80=0,Model!$B$20-Model!$B$11,0)-C80-IF(A80=Model!$B$6,Model!$B$9+Model!$B$12,0))</f>
        <v/>
      </c>
      <c r="C80" s="19">
        <f>IF(A80&gt;Model!$B$6,"",IF(Model!$B$10=1,IF(A80&lt;Model!$B$6,Model!$B$23,0),IF(A80&gt;=1,Model!$B$23,0)))</f>
        <v/>
      </c>
      <c r="D80" s="19">
        <f>IF(A80&gt;Model!$B$6,"",D79*(1+Model!$B$21)-C80)</f>
        <v/>
      </c>
      <c r="E80" s="20">
        <f>IF(A80&gt;Model!$B$6,"",Model!$B$14*(Model!B$37/Model!$B$14)^(A80/Model!$B$6))</f>
        <v/>
      </c>
      <c r="F80" s="20">
        <f>IF(A80&gt;Model!$B$6,"",Model!$B$14*(Model!C$37/Model!$B$14)^(A80/Model!$B$6))</f>
        <v/>
      </c>
      <c r="G80" s="20">
        <f>IF(A80&gt;Model!$B$6,"",Model!$B$14*(Model!D$37/Model!$B$14)^(A80/Model!$B$6))</f>
        <v/>
      </c>
      <c r="H80" s="20">
        <f>IF(A80&gt;Model!$B$6,"",E80-D80)</f>
        <v/>
      </c>
      <c r="I80" s="20">
        <f>IF(A80&gt;Model!$B$6,"",F80-D80)</f>
        <v/>
      </c>
      <c r="J80" s="20">
        <f>IF(A80&gt;Model!$B$6,"",G80-D80)</f>
        <v/>
      </c>
    </row>
    <row r="81">
      <c r="A81" t="n">
        <v>79</v>
      </c>
      <c r="B81" s="19">
        <f>IF(A81&gt;Model!$B$6,"",IF(A81=0,Model!$B$20-Model!$B$11,0)-C81-IF(A81=Model!$B$6,Model!$B$9+Model!$B$12,0))</f>
        <v/>
      </c>
      <c r="C81" s="19">
        <f>IF(A81&gt;Model!$B$6,"",IF(Model!$B$10=1,IF(A81&lt;Model!$B$6,Model!$B$23,0),IF(A81&gt;=1,Model!$B$23,0)))</f>
        <v/>
      </c>
      <c r="D81" s="19">
        <f>IF(A81&gt;Model!$B$6,"",D80*(1+Model!$B$21)-C81)</f>
        <v/>
      </c>
      <c r="E81" s="20">
        <f>IF(A81&gt;Model!$B$6,"",Model!$B$14*(Model!B$37/Model!$B$14)^(A81/Model!$B$6))</f>
        <v/>
      </c>
      <c r="F81" s="20">
        <f>IF(A81&gt;Model!$B$6,"",Model!$B$14*(Model!C$37/Model!$B$14)^(A81/Model!$B$6))</f>
        <v/>
      </c>
      <c r="G81" s="20">
        <f>IF(A81&gt;Model!$B$6,"",Model!$B$14*(Model!D$37/Model!$B$14)^(A81/Model!$B$6))</f>
        <v/>
      </c>
      <c r="H81" s="20">
        <f>IF(A81&gt;Model!$B$6,"",E81-D81)</f>
        <v/>
      </c>
      <c r="I81" s="20">
        <f>IF(A81&gt;Model!$B$6,"",F81-D81)</f>
        <v/>
      </c>
      <c r="J81" s="20">
        <f>IF(A81&gt;Model!$B$6,"",G81-D81)</f>
        <v/>
      </c>
    </row>
    <row r="82">
      <c r="A82" t="n">
        <v>80</v>
      </c>
      <c r="B82" s="19">
        <f>IF(A82&gt;Model!$B$6,"",IF(A82=0,Model!$B$20-Model!$B$11,0)-C82-IF(A82=Model!$B$6,Model!$B$9+Model!$B$12,0))</f>
        <v/>
      </c>
      <c r="C82" s="19">
        <f>IF(A82&gt;Model!$B$6,"",IF(Model!$B$10=1,IF(A82&lt;Model!$B$6,Model!$B$23,0),IF(A82&gt;=1,Model!$B$23,0)))</f>
        <v/>
      </c>
      <c r="D82" s="19">
        <f>IF(A82&gt;Model!$B$6,"",D81*(1+Model!$B$21)-C82)</f>
        <v/>
      </c>
      <c r="E82" s="20">
        <f>IF(A82&gt;Model!$B$6,"",Model!$B$14*(Model!B$37/Model!$B$14)^(A82/Model!$B$6))</f>
        <v/>
      </c>
      <c r="F82" s="20">
        <f>IF(A82&gt;Model!$B$6,"",Model!$B$14*(Model!C$37/Model!$B$14)^(A82/Model!$B$6))</f>
        <v/>
      </c>
      <c r="G82" s="20">
        <f>IF(A82&gt;Model!$B$6,"",Model!$B$14*(Model!D$37/Model!$B$14)^(A82/Model!$B$6))</f>
        <v/>
      </c>
      <c r="H82" s="20">
        <f>IF(A82&gt;Model!$B$6,"",E82-D82)</f>
        <v/>
      </c>
      <c r="I82" s="20">
        <f>IF(A82&gt;Model!$B$6,"",F82-D82)</f>
        <v/>
      </c>
      <c r="J82" s="20">
        <f>IF(A82&gt;Model!$B$6,"",G82-D82)</f>
        <v/>
      </c>
    </row>
    <row r="83">
      <c r="A83" t="n">
        <v>81</v>
      </c>
      <c r="B83" s="19">
        <f>IF(A83&gt;Model!$B$6,"",IF(A83=0,Model!$B$20-Model!$B$11,0)-C83-IF(A83=Model!$B$6,Model!$B$9+Model!$B$12,0))</f>
        <v/>
      </c>
      <c r="C83" s="19">
        <f>IF(A83&gt;Model!$B$6,"",IF(Model!$B$10=1,IF(A83&lt;Model!$B$6,Model!$B$23,0),IF(A83&gt;=1,Model!$B$23,0)))</f>
        <v/>
      </c>
      <c r="D83" s="19">
        <f>IF(A83&gt;Model!$B$6,"",D82*(1+Model!$B$21)-C83)</f>
        <v/>
      </c>
      <c r="E83" s="20">
        <f>IF(A83&gt;Model!$B$6,"",Model!$B$14*(Model!B$37/Model!$B$14)^(A83/Model!$B$6))</f>
        <v/>
      </c>
      <c r="F83" s="20">
        <f>IF(A83&gt;Model!$B$6,"",Model!$B$14*(Model!C$37/Model!$B$14)^(A83/Model!$B$6))</f>
        <v/>
      </c>
      <c r="G83" s="20">
        <f>IF(A83&gt;Model!$B$6,"",Model!$B$14*(Model!D$37/Model!$B$14)^(A83/Model!$B$6))</f>
        <v/>
      </c>
      <c r="H83" s="20">
        <f>IF(A83&gt;Model!$B$6,"",E83-D83)</f>
        <v/>
      </c>
      <c r="I83" s="20">
        <f>IF(A83&gt;Model!$B$6,"",F83-D83)</f>
        <v/>
      </c>
      <c r="J83" s="20">
        <f>IF(A83&gt;Model!$B$6,"",G83-D83)</f>
        <v/>
      </c>
    </row>
    <row r="84">
      <c r="A84" t="n">
        <v>82</v>
      </c>
      <c r="B84" s="19">
        <f>IF(A84&gt;Model!$B$6,"",IF(A84=0,Model!$B$20-Model!$B$11,0)-C84-IF(A84=Model!$B$6,Model!$B$9+Model!$B$12,0))</f>
        <v/>
      </c>
      <c r="C84" s="19">
        <f>IF(A84&gt;Model!$B$6,"",IF(Model!$B$10=1,IF(A84&lt;Model!$B$6,Model!$B$23,0),IF(A84&gt;=1,Model!$B$23,0)))</f>
        <v/>
      </c>
      <c r="D84" s="19">
        <f>IF(A84&gt;Model!$B$6,"",D83*(1+Model!$B$21)-C84)</f>
        <v/>
      </c>
      <c r="E84" s="20">
        <f>IF(A84&gt;Model!$B$6,"",Model!$B$14*(Model!B$37/Model!$B$14)^(A84/Model!$B$6))</f>
        <v/>
      </c>
      <c r="F84" s="20">
        <f>IF(A84&gt;Model!$B$6,"",Model!$B$14*(Model!C$37/Model!$B$14)^(A84/Model!$B$6))</f>
        <v/>
      </c>
      <c r="G84" s="20">
        <f>IF(A84&gt;Model!$B$6,"",Model!$B$14*(Model!D$37/Model!$B$14)^(A84/Model!$B$6))</f>
        <v/>
      </c>
      <c r="H84" s="20">
        <f>IF(A84&gt;Model!$B$6,"",E84-D84)</f>
        <v/>
      </c>
      <c r="I84" s="20">
        <f>IF(A84&gt;Model!$B$6,"",F84-D84)</f>
        <v/>
      </c>
      <c r="J84" s="20">
        <f>IF(A84&gt;Model!$B$6,"",G84-D84)</f>
        <v/>
      </c>
    </row>
    <row r="85">
      <c r="A85" t="n">
        <v>83</v>
      </c>
      <c r="B85" s="19">
        <f>IF(A85&gt;Model!$B$6,"",IF(A85=0,Model!$B$20-Model!$B$11,0)-C85-IF(A85=Model!$B$6,Model!$B$9+Model!$B$12,0))</f>
        <v/>
      </c>
      <c r="C85" s="19">
        <f>IF(A85&gt;Model!$B$6,"",IF(Model!$B$10=1,IF(A85&lt;Model!$B$6,Model!$B$23,0),IF(A85&gt;=1,Model!$B$23,0)))</f>
        <v/>
      </c>
      <c r="D85" s="19">
        <f>IF(A85&gt;Model!$B$6,"",D84*(1+Model!$B$21)-C85)</f>
        <v/>
      </c>
      <c r="E85" s="20">
        <f>IF(A85&gt;Model!$B$6,"",Model!$B$14*(Model!B$37/Model!$B$14)^(A85/Model!$B$6))</f>
        <v/>
      </c>
      <c r="F85" s="20">
        <f>IF(A85&gt;Model!$B$6,"",Model!$B$14*(Model!C$37/Model!$B$14)^(A85/Model!$B$6))</f>
        <v/>
      </c>
      <c r="G85" s="20">
        <f>IF(A85&gt;Model!$B$6,"",Model!$B$14*(Model!D$37/Model!$B$14)^(A85/Model!$B$6))</f>
        <v/>
      </c>
      <c r="H85" s="20">
        <f>IF(A85&gt;Model!$B$6,"",E85-D85)</f>
        <v/>
      </c>
      <c r="I85" s="20">
        <f>IF(A85&gt;Model!$B$6,"",F85-D85)</f>
        <v/>
      </c>
      <c r="J85" s="20">
        <f>IF(A85&gt;Model!$B$6,"",G85-D85)</f>
        <v/>
      </c>
    </row>
    <row r="86">
      <c r="A86" t="n">
        <v>84</v>
      </c>
      <c r="B86" s="19">
        <f>IF(A86&gt;Model!$B$6,"",IF(A86=0,Model!$B$20-Model!$B$11,0)-C86-IF(A86=Model!$B$6,Model!$B$9+Model!$B$12,0))</f>
        <v/>
      </c>
      <c r="C86" s="19">
        <f>IF(A86&gt;Model!$B$6,"",IF(Model!$B$10=1,IF(A86&lt;Model!$B$6,Model!$B$23,0),IF(A86&gt;=1,Model!$B$23,0)))</f>
        <v/>
      </c>
      <c r="D86" s="19">
        <f>IF(A86&gt;Model!$B$6,"",D85*(1+Model!$B$21)-C86)</f>
        <v/>
      </c>
      <c r="E86" s="20">
        <f>IF(A86&gt;Model!$B$6,"",Model!$B$14*(Model!B$37/Model!$B$14)^(A86/Model!$B$6))</f>
        <v/>
      </c>
      <c r="F86" s="20">
        <f>IF(A86&gt;Model!$B$6,"",Model!$B$14*(Model!C$37/Model!$B$14)^(A86/Model!$B$6))</f>
        <v/>
      </c>
      <c r="G86" s="20">
        <f>IF(A86&gt;Model!$B$6,"",Model!$B$14*(Model!D$37/Model!$B$14)^(A86/Model!$B$6))</f>
        <v/>
      </c>
      <c r="H86" s="20">
        <f>IF(A86&gt;Model!$B$6,"",E86-D86)</f>
        <v/>
      </c>
      <c r="I86" s="20">
        <f>IF(A86&gt;Model!$B$6,"",F86-D86)</f>
        <v/>
      </c>
      <c r="J86" s="20">
        <f>IF(A86&gt;Model!$B$6,"",G86-D86)</f>
        <v/>
      </c>
    </row>
    <row r="87">
      <c r="A87" t="n">
        <v>85</v>
      </c>
      <c r="B87" s="19">
        <f>IF(A87&gt;Model!$B$6,"",IF(A87=0,Model!$B$20-Model!$B$11,0)-C87-IF(A87=Model!$B$6,Model!$B$9+Model!$B$12,0))</f>
        <v/>
      </c>
      <c r="C87" s="19">
        <f>IF(A87&gt;Model!$B$6,"",IF(Model!$B$10=1,IF(A87&lt;Model!$B$6,Model!$B$23,0),IF(A87&gt;=1,Model!$B$23,0)))</f>
        <v/>
      </c>
      <c r="D87" s="19">
        <f>IF(A87&gt;Model!$B$6,"",D86*(1+Model!$B$21)-C87)</f>
        <v/>
      </c>
      <c r="E87" s="20">
        <f>IF(A87&gt;Model!$B$6,"",Model!$B$14*(Model!B$37/Model!$B$14)^(A87/Model!$B$6))</f>
        <v/>
      </c>
      <c r="F87" s="20">
        <f>IF(A87&gt;Model!$B$6,"",Model!$B$14*(Model!C$37/Model!$B$14)^(A87/Model!$B$6))</f>
        <v/>
      </c>
      <c r="G87" s="20">
        <f>IF(A87&gt;Model!$B$6,"",Model!$B$14*(Model!D$37/Model!$B$14)^(A87/Model!$B$6))</f>
        <v/>
      </c>
      <c r="H87" s="20">
        <f>IF(A87&gt;Model!$B$6,"",E87-D87)</f>
        <v/>
      </c>
      <c r="I87" s="20">
        <f>IF(A87&gt;Model!$B$6,"",F87-D87)</f>
        <v/>
      </c>
      <c r="J87" s="20">
        <f>IF(A87&gt;Model!$B$6,"",G87-D87)</f>
        <v/>
      </c>
    </row>
    <row r="88">
      <c r="A88" t="n">
        <v>86</v>
      </c>
      <c r="B88" s="19">
        <f>IF(A88&gt;Model!$B$6,"",IF(A88=0,Model!$B$20-Model!$B$11,0)-C88-IF(A88=Model!$B$6,Model!$B$9+Model!$B$12,0))</f>
        <v/>
      </c>
      <c r="C88" s="19">
        <f>IF(A88&gt;Model!$B$6,"",IF(Model!$B$10=1,IF(A88&lt;Model!$B$6,Model!$B$23,0),IF(A88&gt;=1,Model!$B$23,0)))</f>
        <v/>
      </c>
      <c r="D88" s="19">
        <f>IF(A88&gt;Model!$B$6,"",D87*(1+Model!$B$21)-C88)</f>
        <v/>
      </c>
      <c r="E88" s="20">
        <f>IF(A88&gt;Model!$B$6,"",Model!$B$14*(Model!B$37/Model!$B$14)^(A88/Model!$B$6))</f>
        <v/>
      </c>
      <c r="F88" s="20">
        <f>IF(A88&gt;Model!$B$6,"",Model!$B$14*(Model!C$37/Model!$B$14)^(A88/Model!$B$6))</f>
        <v/>
      </c>
      <c r="G88" s="20">
        <f>IF(A88&gt;Model!$B$6,"",Model!$B$14*(Model!D$37/Model!$B$14)^(A88/Model!$B$6))</f>
        <v/>
      </c>
      <c r="H88" s="20">
        <f>IF(A88&gt;Model!$B$6,"",E88-D88)</f>
        <v/>
      </c>
      <c r="I88" s="20">
        <f>IF(A88&gt;Model!$B$6,"",F88-D88)</f>
        <v/>
      </c>
      <c r="J88" s="20">
        <f>IF(A88&gt;Model!$B$6,"",G88-D88)</f>
        <v/>
      </c>
    </row>
    <row r="89">
      <c r="A89" t="n">
        <v>87</v>
      </c>
      <c r="B89" s="19">
        <f>IF(A89&gt;Model!$B$6,"",IF(A89=0,Model!$B$20-Model!$B$11,0)-C89-IF(A89=Model!$B$6,Model!$B$9+Model!$B$12,0))</f>
        <v/>
      </c>
      <c r="C89" s="19">
        <f>IF(A89&gt;Model!$B$6,"",IF(Model!$B$10=1,IF(A89&lt;Model!$B$6,Model!$B$23,0),IF(A89&gt;=1,Model!$B$23,0)))</f>
        <v/>
      </c>
      <c r="D89" s="19">
        <f>IF(A89&gt;Model!$B$6,"",D88*(1+Model!$B$21)-C89)</f>
        <v/>
      </c>
      <c r="E89" s="20">
        <f>IF(A89&gt;Model!$B$6,"",Model!$B$14*(Model!B$37/Model!$B$14)^(A89/Model!$B$6))</f>
        <v/>
      </c>
      <c r="F89" s="20">
        <f>IF(A89&gt;Model!$B$6,"",Model!$B$14*(Model!C$37/Model!$B$14)^(A89/Model!$B$6))</f>
        <v/>
      </c>
      <c r="G89" s="20">
        <f>IF(A89&gt;Model!$B$6,"",Model!$B$14*(Model!D$37/Model!$B$14)^(A89/Model!$B$6))</f>
        <v/>
      </c>
      <c r="H89" s="20">
        <f>IF(A89&gt;Model!$B$6,"",E89-D89)</f>
        <v/>
      </c>
      <c r="I89" s="20">
        <f>IF(A89&gt;Model!$B$6,"",F89-D89)</f>
        <v/>
      </c>
      <c r="J89" s="20">
        <f>IF(A89&gt;Model!$B$6,"",G89-D89)</f>
        <v/>
      </c>
    </row>
    <row r="90">
      <c r="A90" t="n">
        <v>88</v>
      </c>
      <c r="B90" s="19">
        <f>IF(A90&gt;Model!$B$6,"",IF(A90=0,Model!$B$20-Model!$B$11,0)-C90-IF(A90=Model!$B$6,Model!$B$9+Model!$B$12,0))</f>
        <v/>
      </c>
      <c r="C90" s="19">
        <f>IF(A90&gt;Model!$B$6,"",IF(Model!$B$10=1,IF(A90&lt;Model!$B$6,Model!$B$23,0),IF(A90&gt;=1,Model!$B$23,0)))</f>
        <v/>
      </c>
      <c r="D90" s="19">
        <f>IF(A90&gt;Model!$B$6,"",D89*(1+Model!$B$21)-C90)</f>
        <v/>
      </c>
      <c r="E90" s="20">
        <f>IF(A90&gt;Model!$B$6,"",Model!$B$14*(Model!B$37/Model!$B$14)^(A90/Model!$B$6))</f>
        <v/>
      </c>
      <c r="F90" s="20">
        <f>IF(A90&gt;Model!$B$6,"",Model!$B$14*(Model!C$37/Model!$B$14)^(A90/Model!$B$6))</f>
        <v/>
      </c>
      <c r="G90" s="20">
        <f>IF(A90&gt;Model!$B$6,"",Model!$B$14*(Model!D$37/Model!$B$14)^(A90/Model!$B$6))</f>
        <v/>
      </c>
      <c r="H90" s="20">
        <f>IF(A90&gt;Model!$B$6,"",E90-D90)</f>
        <v/>
      </c>
      <c r="I90" s="20">
        <f>IF(A90&gt;Model!$B$6,"",F90-D90)</f>
        <v/>
      </c>
      <c r="J90" s="20">
        <f>IF(A90&gt;Model!$B$6,"",G90-D90)</f>
        <v/>
      </c>
    </row>
    <row r="91">
      <c r="A91" t="n">
        <v>89</v>
      </c>
      <c r="B91" s="19">
        <f>IF(A91&gt;Model!$B$6,"",IF(A91=0,Model!$B$20-Model!$B$11,0)-C91-IF(A91=Model!$B$6,Model!$B$9+Model!$B$12,0))</f>
        <v/>
      </c>
      <c r="C91" s="19">
        <f>IF(A91&gt;Model!$B$6,"",IF(Model!$B$10=1,IF(A91&lt;Model!$B$6,Model!$B$23,0),IF(A91&gt;=1,Model!$B$23,0)))</f>
        <v/>
      </c>
      <c r="D91" s="19">
        <f>IF(A91&gt;Model!$B$6,"",D90*(1+Model!$B$21)-C91)</f>
        <v/>
      </c>
      <c r="E91" s="20">
        <f>IF(A91&gt;Model!$B$6,"",Model!$B$14*(Model!B$37/Model!$B$14)^(A91/Model!$B$6))</f>
        <v/>
      </c>
      <c r="F91" s="20">
        <f>IF(A91&gt;Model!$B$6,"",Model!$B$14*(Model!C$37/Model!$B$14)^(A91/Model!$B$6))</f>
        <v/>
      </c>
      <c r="G91" s="20">
        <f>IF(A91&gt;Model!$B$6,"",Model!$B$14*(Model!D$37/Model!$B$14)^(A91/Model!$B$6))</f>
        <v/>
      </c>
      <c r="H91" s="20">
        <f>IF(A91&gt;Model!$B$6,"",E91-D91)</f>
        <v/>
      </c>
      <c r="I91" s="20">
        <f>IF(A91&gt;Model!$B$6,"",F91-D91)</f>
        <v/>
      </c>
      <c r="J91" s="20">
        <f>IF(A91&gt;Model!$B$6,"",G91-D91)</f>
        <v/>
      </c>
    </row>
    <row r="92">
      <c r="A92" t="n">
        <v>90</v>
      </c>
      <c r="B92" s="19">
        <f>IF(A92&gt;Model!$B$6,"",IF(A92=0,Model!$B$20-Model!$B$11,0)-C92-IF(A92=Model!$B$6,Model!$B$9+Model!$B$12,0))</f>
        <v/>
      </c>
      <c r="C92" s="19">
        <f>IF(A92&gt;Model!$B$6,"",IF(Model!$B$10=1,IF(A92&lt;Model!$B$6,Model!$B$23,0),IF(A92&gt;=1,Model!$B$23,0)))</f>
        <v/>
      </c>
      <c r="D92" s="19">
        <f>IF(A92&gt;Model!$B$6,"",D91*(1+Model!$B$21)-C92)</f>
        <v/>
      </c>
      <c r="E92" s="20">
        <f>IF(A92&gt;Model!$B$6,"",Model!$B$14*(Model!B$37/Model!$B$14)^(A92/Model!$B$6))</f>
        <v/>
      </c>
      <c r="F92" s="20">
        <f>IF(A92&gt;Model!$B$6,"",Model!$B$14*(Model!C$37/Model!$B$14)^(A92/Model!$B$6))</f>
        <v/>
      </c>
      <c r="G92" s="20">
        <f>IF(A92&gt;Model!$B$6,"",Model!$B$14*(Model!D$37/Model!$B$14)^(A92/Model!$B$6))</f>
        <v/>
      </c>
      <c r="H92" s="20">
        <f>IF(A92&gt;Model!$B$6,"",E92-D92)</f>
        <v/>
      </c>
      <c r="I92" s="20">
        <f>IF(A92&gt;Model!$B$6,"",F92-D92)</f>
        <v/>
      </c>
      <c r="J92" s="20">
        <f>IF(A92&gt;Model!$B$6,"",G92-D92)</f>
        <v/>
      </c>
    </row>
    <row r="93">
      <c r="A93" t="n">
        <v>91</v>
      </c>
      <c r="B93" s="19">
        <f>IF(A93&gt;Model!$B$6,"",IF(A93=0,Model!$B$20-Model!$B$11,0)-C93-IF(A93=Model!$B$6,Model!$B$9+Model!$B$12,0))</f>
        <v/>
      </c>
      <c r="C93" s="19">
        <f>IF(A93&gt;Model!$B$6,"",IF(Model!$B$10=1,IF(A93&lt;Model!$B$6,Model!$B$23,0),IF(A93&gt;=1,Model!$B$23,0)))</f>
        <v/>
      </c>
      <c r="D93" s="19">
        <f>IF(A93&gt;Model!$B$6,"",D92*(1+Model!$B$21)-C93)</f>
        <v/>
      </c>
      <c r="E93" s="20">
        <f>IF(A93&gt;Model!$B$6,"",Model!$B$14*(Model!B$37/Model!$B$14)^(A93/Model!$B$6))</f>
        <v/>
      </c>
      <c r="F93" s="20">
        <f>IF(A93&gt;Model!$B$6,"",Model!$B$14*(Model!C$37/Model!$B$14)^(A93/Model!$B$6))</f>
        <v/>
      </c>
      <c r="G93" s="20">
        <f>IF(A93&gt;Model!$B$6,"",Model!$B$14*(Model!D$37/Model!$B$14)^(A93/Model!$B$6))</f>
        <v/>
      </c>
      <c r="H93" s="20">
        <f>IF(A93&gt;Model!$B$6,"",E93-D93)</f>
        <v/>
      </c>
      <c r="I93" s="20">
        <f>IF(A93&gt;Model!$B$6,"",F93-D93)</f>
        <v/>
      </c>
      <c r="J93" s="20">
        <f>IF(A93&gt;Model!$B$6,"",G93-D93)</f>
        <v/>
      </c>
    </row>
    <row r="94">
      <c r="A94" t="n">
        <v>92</v>
      </c>
      <c r="B94" s="19">
        <f>IF(A94&gt;Model!$B$6,"",IF(A94=0,Model!$B$20-Model!$B$11,0)-C94-IF(A94=Model!$B$6,Model!$B$9+Model!$B$12,0))</f>
        <v/>
      </c>
      <c r="C94" s="19">
        <f>IF(A94&gt;Model!$B$6,"",IF(Model!$B$10=1,IF(A94&lt;Model!$B$6,Model!$B$23,0),IF(A94&gt;=1,Model!$B$23,0)))</f>
        <v/>
      </c>
      <c r="D94" s="19">
        <f>IF(A94&gt;Model!$B$6,"",D93*(1+Model!$B$21)-C94)</f>
        <v/>
      </c>
      <c r="E94" s="20">
        <f>IF(A94&gt;Model!$B$6,"",Model!$B$14*(Model!B$37/Model!$B$14)^(A94/Model!$B$6))</f>
        <v/>
      </c>
      <c r="F94" s="20">
        <f>IF(A94&gt;Model!$B$6,"",Model!$B$14*(Model!C$37/Model!$B$14)^(A94/Model!$B$6))</f>
        <v/>
      </c>
      <c r="G94" s="20">
        <f>IF(A94&gt;Model!$B$6,"",Model!$B$14*(Model!D$37/Model!$B$14)^(A94/Model!$B$6))</f>
        <v/>
      </c>
      <c r="H94" s="20">
        <f>IF(A94&gt;Model!$B$6,"",E94-D94)</f>
        <v/>
      </c>
      <c r="I94" s="20">
        <f>IF(A94&gt;Model!$B$6,"",F94-D94)</f>
        <v/>
      </c>
      <c r="J94" s="20">
        <f>IF(A94&gt;Model!$B$6,"",G94-D94)</f>
        <v/>
      </c>
    </row>
    <row r="95">
      <c r="A95" t="n">
        <v>93</v>
      </c>
      <c r="B95" s="19">
        <f>IF(A95&gt;Model!$B$6,"",IF(A95=0,Model!$B$20-Model!$B$11,0)-C95-IF(A95=Model!$B$6,Model!$B$9+Model!$B$12,0))</f>
        <v/>
      </c>
      <c r="C95" s="19">
        <f>IF(A95&gt;Model!$B$6,"",IF(Model!$B$10=1,IF(A95&lt;Model!$B$6,Model!$B$23,0),IF(A95&gt;=1,Model!$B$23,0)))</f>
        <v/>
      </c>
      <c r="D95" s="19">
        <f>IF(A95&gt;Model!$B$6,"",D94*(1+Model!$B$21)-C95)</f>
        <v/>
      </c>
      <c r="E95" s="20">
        <f>IF(A95&gt;Model!$B$6,"",Model!$B$14*(Model!B$37/Model!$B$14)^(A95/Model!$B$6))</f>
        <v/>
      </c>
      <c r="F95" s="20">
        <f>IF(A95&gt;Model!$B$6,"",Model!$B$14*(Model!C$37/Model!$B$14)^(A95/Model!$B$6))</f>
        <v/>
      </c>
      <c r="G95" s="20">
        <f>IF(A95&gt;Model!$B$6,"",Model!$B$14*(Model!D$37/Model!$B$14)^(A95/Model!$B$6))</f>
        <v/>
      </c>
      <c r="H95" s="20">
        <f>IF(A95&gt;Model!$B$6,"",E95-D95)</f>
        <v/>
      </c>
      <c r="I95" s="20">
        <f>IF(A95&gt;Model!$B$6,"",F95-D95)</f>
        <v/>
      </c>
      <c r="J95" s="20">
        <f>IF(A95&gt;Model!$B$6,"",G95-D95)</f>
        <v/>
      </c>
    </row>
    <row r="96">
      <c r="A96" t="n">
        <v>94</v>
      </c>
      <c r="B96" s="19">
        <f>IF(A96&gt;Model!$B$6,"",IF(A96=0,Model!$B$20-Model!$B$11,0)-C96-IF(A96=Model!$B$6,Model!$B$9+Model!$B$12,0))</f>
        <v/>
      </c>
      <c r="C96" s="19">
        <f>IF(A96&gt;Model!$B$6,"",IF(Model!$B$10=1,IF(A96&lt;Model!$B$6,Model!$B$23,0),IF(A96&gt;=1,Model!$B$23,0)))</f>
        <v/>
      </c>
      <c r="D96" s="19">
        <f>IF(A96&gt;Model!$B$6,"",D95*(1+Model!$B$21)-C96)</f>
        <v/>
      </c>
      <c r="E96" s="20">
        <f>IF(A96&gt;Model!$B$6,"",Model!$B$14*(Model!B$37/Model!$B$14)^(A96/Model!$B$6))</f>
        <v/>
      </c>
      <c r="F96" s="20">
        <f>IF(A96&gt;Model!$B$6,"",Model!$B$14*(Model!C$37/Model!$B$14)^(A96/Model!$B$6))</f>
        <v/>
      </c>
      <c r="G96" s="20">
        <f>IF(A96&gt;Model!$B$6,"",Model!$B$14*(Model!D$37/Model!$B$14)^(A96/Model!$B$6))</f>
        <v/>
      </c>
      <c r="H96" s="20">
        <f>IF(A96&gt;Model!$B$6,"",E96-D96)</f>
        <v/>
      </c>
      <c r="I96" s="20">
        <f>IF(A96&gt;Model!$B$6,"",F96-D96)</f>
        <v/>
      </c>
      <c r="J96" s="20">
        <f>IF(A96&gt;Model!$B$6,"",G96-D96)</f>
        <v/>
      </c>
    </row>
    <row r="97">
      <c r="A97" t="n">
        <v>95</v>
      </c>
      <c r="B97" s="19">
        <f>IF(A97&gt;Model!$B$6,"",IF(A97=0,Model!$B$20-Model!$B$11,0)-C97-IF(A97=Model!$B$6,Model!$B$9+Model!$B$12,0))</f>
        <v/>
      </c>
      <c r="C97" s="19">
        <f>IF(A97&gt;Model!$B$6,"",IF(Model!$B$10=1,IF(A97&lt;Model!$B$6,Model!$B$23,0),IF(A97&gt;=1,Model!$B$23,0)))</f>
        <v/>
      </c>
      <c r="D97" s="19">
        <f>IF(A97&gt;Model!$B$6,"",D96*(1+Model!$B$21)-C97)</f>
        <v/>
      </c>
      <c r="E97" s="20">
        <f>IF(A97&gt;Model!$B$6,"",Model!$B$14*(Model!B$37/Model!$B$14)^(A97/Model!$B$6))</f>
        <v/>
      </c>
      <c r="F97" s="20">
        <f>IF(A97&gt;Model!$B$6,"",Model!$B$14*(Model!C$37/Model!$B$14)^(A97/Model!$B$6))</f>
        <v/>
      </c>
      <c r="G97" s="20">
        <f>IF(A97&gt;Model!$B$6,"",Model!$B$14*(Model!D$37/Model!$B$14)^(A97/Model!$B$6))</f>
        <v/>
      </c>
      <c r="H97" s="20">
        <f>IF(A97&gt;Model!$B$6,"",E97-D97)</f>
        <v/>
      </c>
      <c r="I97" s="20">
        <f>IF(A97&gt;Model!$B$6,"",F97-D97)</f>
        <v/>
      </c>
      <c r="J97" s="20">
        <f>IF(A97&gt;Model!$B$6,"",G97-D97)</f>
        <v/>
      </c>
    </row>
    <row r="98">
      <c r="A98" t="n">
        <v>96</v>
      </c>
      <c r="B98" s="19">
        <f>IF(A98&gt;Model!$B$6,"",IF(A98=0,Model!$B$20-Model!$B$11,0)-C98-IF(A98=Model!$B$6,Model!$B$9+Model!$B$12,0))</f>
        <v/>
      </c>
      <c r="C98" s="19">
        <f>IF(A98&gt;Model!$B$6,"",IF(Model!$B$10=1,IF(A98&lt;Model!$B$6,Model!$B$23,0),IF(A98&gt;=1,Model!$B$23,0)))</f>
        <v/>
      </c>
      <c r="D98" s="19">
        <f>IF(A98&gt;Model!$B$6,"",D97*(1+Model!$B$21)-C98)</f>
        <v/>
      </c>
      <c r="E98" s="20">
        <f>IF(A98&gt;Model!$B$6,"",Model!$B$14*(Model!B$37/Model!$B$14)^(A98/Model!$B$6))</f>
        <v/>
      </c>
      <c r="F98" s="20">
        <f>IF(A98&gt;Model!$B$6,"",Model!$B$14*(Model!C$37/Model!$B$14)^(A98/Model!$B$6))</f>
        <v/>
      </c>
      <c r="G98" s="20">
        <f>IF(A98&gt;Model!$B$6,"",Model!$B$14*(Model!D$37/Model!$B$14)^(A98/Model!$B$6))</f>
        <v/>
      </c>
      <c r="H98" s="20">
        <f>IF(A98&gt;Model!$B$6,"",E98-D98)</f>
        <v/>
      </c>
      <c r="I98" s="20">
        <f>IF(A98&gt;Model!$B$6,"",F98-D98)</f>
        <v/>
      </c>
      <c r="J98" s="20">
        <f>IF(A98&gt;Model!$B$6,"",G98-D98)</f>
        <v/>
      </c>
    </row>
    <row r="99">
      <c r="A99" t="n">
        <v>97</v>
      </c>
      <c r="B99" s="19">
        <f>IF(A99&gt;Model!$B$6,"",IF(A99=0,Model!$B$20-Model!$B$11,0)-C99-IF(A99=Model!$B$6,Model!$B$9+Model!$B$12,0))</f>
        <v/>
      </c>
      <c r="C99" s="19">
        <f>IF(A99&gt;Model!$B$6,"",IF(Model!$B$10=1,IF(A99&lt;Model!$B$6,Model!$B$23,0),IF(A99&gt;=1,Model!$B$23,0)))</f>
        <v/>
      </c>
      <c r="D99" s="19">
        <f>IF(A99&gt;Model!$B$6,"",D98*(1+Model!$B$21)-C99)</f>
        <v/>
      </c>
      <c r="E99" s="20">
        <f>IF(A99&gt;Model!$B$6,"",Model!$B$14*(Model!B$37/Model!$B$14)^(A99/Model!$B$6))</f>
        <v/>
      </c>
      <c r="F99" s="20">
        <f>IF(A99&gt;Model!$B$6,"",Model!$B$14*(Model!C$37/Model!$B$14)^(A99/Model!$B$6))</f>
        <v/>
      </c>
      <c r="G99" s="20">
        <f>IF(A99&gt;Model!$B$6,"",Model!$B$14*(Model!D$37/Model!$B$14)^(A99/Model!$B$6))</f>
        <v/>
      </c>
      <c r="H99" s="20">
        <f>IF(A99&gt;Model!$B$6,"",E99-D99)</f>
        <v/>
      </c>
      <c r="I99" s="20">
        <f>IF(A99&gt;Model!$B$6,"",F99-D99)</f>
        <v/>
      </c>
      <c r="J99" s="20">
        <f>IF(A99&gt;Model!$B$6,"",G99-D99)</f>
        <v/>
      </c>
    </row>
    <row r="100">
      <c r="A100" t="n">
        <v>98</v>
      </c>
      <c r="B100" s="19">
        <f>IF(A100&gt;Model!$B$6,"",IF(A100=0,Model!$B$20-Model!$B$11,0)-C100-IF(A100=Model!$B$6,Model!$B$9+Model!$B$12,0))</f>
        <v/>
      </c>
      <c r="C100" s="19">
        <f>IF(A100&gt;Model!$B$6,"",IF(Model!$B$10=1,IF(A100&lt;Model!$B$6,Model!$B$23,0),IF(A100&gt;=1,Model!$B$23,0)))</f>
        <v/>
      </c>
      <c r="D100" s="19">
        <f>IF(A100&gt;Model!$B$6,"",D99*(1+Model!$B$21)-C100)</f>
        <v/>
      </c>
      <c r="E100" s="20">
        <f>IF(A100&gt;Model!$B$6,"",Model!$B$14*(Model!B$37/Model!$B$14)^(A100/Model!$B$6))</f>
        <v/>
      </c>
      <c r="F100" s="20">
        <f>IF(A100&gt;Model!$B$6,"",Model!$B$14*(Model!C$37/Model!$B$14)^(A100/Model!$B$6))</f>
        <v/>
      </c>
      <c r="G100" s="20">
        <f>IF(A100&gt;Model!$B$6,"",Model!$B$14*(Model!D$37/Model!$B$14)^(A100/Model!$B$6))</f>
        <v/>
      </c>
      <c r="H100" s="20">
        <f>IF(A100&gt;Model!$B$6,"",E100-D100)</f>
        <v/>
      </c>
      <c r="I100" s="20">
        <f>IF(A100&gt;Model!$B$6,"",F100-D100)</f>
        <v/>
      </c>
      <c r="J100" s="20">
        <f>IF(A100&gt;Model!$B$6,"",G100-D100)</f>
        <v/>
      </c>
    </row>
    <row r="101">
      <c r="A101" t="n">
        <v>99</v>
      </c>
      <c r="B101" s="19">
        <f>IF(A101&gt;Model!$B$6,"",IF(A101=0,Model!$B$20-Model!$B$11,0)-C101-IF(A101=Model!$B$6,Model!$B$9+Model!$B$12,0))</f>
        <v/>
      </c>
      <c r="C101" s="19">
        <f>IF(A101&gt;Model!$B$6,"",IF(Model!$B$10=1,IF(A101&lt;Model!$B$6,Model!$B$23,0),IF(A101&gt;=1,Model!$B$23,0)))</f>
        <v/>
      </c>
      <c r="D101" s="19">
        <f>IF(A101&gt;Model!$B$6,"",D100*(1+Model!$B$21)-C101)</f>
        <v/>
      </c>
      <c r="E101" s="20">
        <f>IF(A101&gt;Model!$B$6,"",Model!$B$14*(Model!B$37/Model!$B$14)^(A101/Model!$B$6))</f>
        <v/>
      </c>
      <c r="F101" s="20">
        <f>IF(A101&gt;Model!$B$6,"",Model!$B$14*(Model!C$37/Model!$B$14)^(A101/Model!$B$6))</f>
        <v/>
      </c>
      <c r="G101" s="20">
        <f>IF(A101&gt;Model!$B$6,"",Model!$B$14*(Model!D$37/Model!$B$14)^(A101/Model!$B$6))</f>
        <v/>
      </c>
      <c r="H101" s="20">
        <f>IF(A101&gt;Model!$B$6,"",E101-D101)</f>
        <v/>
      </c>
      <c r="I101" s="20">
        <f>IF(A101&gt;Model!$B$6,"",F101-D101)</f>
        <v/>
      </c>
      <c r="J101" s="20">
        <f>IF(A101&gt;Model!$B$6,"",G101-D101)</f>
        <v/>
      </c>
    </row>
    <row r="102">
      <c r="A102" t="n">
        <v>100</v>
      </c>
      <c r="B102" s="19">
        <f>IF(A102&gt;Model!$B$6,"",IF(A102=0,Model!$B$20-Model!$B$11,0)-C102-IF(A102=Model!$B$6,Model!$B$9+Model!$B$12,0))</f>
        <v/>
      </c>
      <c r="C102" s="19">
        <f>IF(A102&gt;Model!$B$6,"",IF(Model!$B$10=1,IF(A102&lt;Model!$B$6,Model!$B$23,0),IF(A102&gt;=1,Model!$B$23,0)))</f>
        <v/>
      </c>
      <c r="D102" s="19">
        <f>IF(A102&gt;Model!$B$6,"",D101*(1+Model!$B$21)-C102)</f>
        <v/>
      </c>
      <c r="E102" s="20">
        <f>IF(A102&gt;Model!$B$6,"",Model!$B$14*(Model!B$37/Model!$B$14)^(A102/Model!$B$6))</f>
        <v/>
      </c>
      <c r="F102" s="20">
        <f>IF(A102&gt;Model!$B$6,"",Model!$B$14*(Model!C$37/Model!$B$14)^(A102/Model!$B$6))</f>
        <v/>
      </c>
      <c r="G102" s="20">
        <f>IF(A102&gt;Model!$B$6,"",Model!$B$14*(Model!D$37/Model!$B$14)^(A102/Model!$B$6))</f>
        <v/>
      </c>
      <c r="H102" s="20">
        <f>IF(A102&gt;Model!$B$6,"",E102-D102)</f>
        <v/>
      </c>
      <c r="I102" s="20">
        <f>IF(A102&gt;Model!$B$6,"",F102-D102)</f>
        <v/>
      </c>
      <c r="J102" s="20">
        <f>IF(A102&gt;Model!$B$6,"",G102-D102)</f>
        <v/>
      </c>
    </row>
    <row r="103">
      <c r="A103" t="n">
        <v>101</v>
      </c>
      <c r="B103" s="19">
        <f>IF(A103&gt;Model!$B$6,"",IF(A103=0,Model!$B$20-Model!$B$11,0)-C103-IF(A103=Model!$B$6,Model!$B$9+Model!$B$12,0))</f>
        <v/>
      </c>
      <c r="C103" s="19">
        <f>IF(A103&gt;Model!$B$6,"",IF(Model!$B$10=1,IF(A103&lt;Model!$B$6,Model!$B$23,0),IF(A103&gt;=1,Model!$B$23,0)))</f>
        <v/>
      </c>
      <c r="D103" s="19">
        <f>IF(A103&gt;Model!$B$6,"",D102*(1+Model!$B$21)-C103)</f>
        <v/>
      </c>
      <c r="E103" s="20">
        <f>IF(A103&gt;Model!$B$6,"",Model!$B$14*(Model!B$37/Model!$B$14)^(A103/Model!$B$6))</f>
        <v/>
      </c>
      <c r="F103" s="20">
        <f>IF(A103&gt;Model!$B$6,"",Model!$B$14*(Model!C$37/Model!$B$14)^(A103/Model!$B$6))</f>
        <v/>
      </c>
      <c r="G103" s="20">
        <f>IF(A103&gt;Model!$B$6,"",Model!$B$14*(Model!D$37/Model!$B$14)^(A103/Model!$B$6))</f>
        <v/>
      </c>
      <c r="H103" s="20">
        <f>IF(A103&gt;Model!$B$6,"",E103-D103)</f>
        <v/>
      </c>
      <c r="I103" s="20">
        <f>IF(A103&gt;Model!$B$6,"",F103-D103)</f>
        <v/>
      </c>
      <c r="J103" s="20">
        <f>IF(A103&gt;Model!$B$6,"",G103-D103)</f>
        <v/>
      </c>
    </row>
    <row r="104">
      <c r="A104" t="n">
        <v>102</v>
      </c>
      <c r="B104" s="19">
        <f>IF(A104&gt;Model!$B$6,"",IF(A104=0,Model!$B$20-Model!$B$11,0)-C104-IF(A104=Model!$B$6,Model!$B$9+Model!$B$12,0))</f>
        <v/>
      </c>
      <c r="C104" s="19">
        <f>IF(A104&gt;Model!$B$6,"",IF(Model!$B$10=1,IF(A104&lt;Model!$B$6,Model!$B$23,0),IF(A104&gt;=1,Model!$B$23,0)))</f>
        <v/>
      </c>
      <c r="D104" s="19">
        <f>IF(A104&gt;Model!$B$6,"",D103*(1+Model!$B$21)-C104)</f>
        <v/>
      </c>
      <c r="E104" s="20">
        <f>IF(A104&gt;Model!$B$6,"",Model!$B$14*(Model!B$37/Model!$B$14)^(A104/Model!$B$6))</f>
        <v/>
      </c>
      <c r="F104" s="20">
        <f>IF(A104&gt;Model!$B$6,"",Model!$B$14*(Model!C$37/Model!$B$14)^(A104/Model!$B$6))</f>
        <v/>
      </c>
      <c r="G104" s="20">
        <f>IF(A104&gt;Model!$B$6,"",Model!$B$14*(Model!D$37/Model!$B$14)^(A104/Model!$B$6))</f>
        <v/>
      </c>
      <c r="H104" s="20">
        <f>IF(A104&gt;Model!$B$6,"",E104-D104)</f>
        <v/>
      </c>
      <c r="I104" s="20">
        <f>IF(A104&gt;Model!$B$6,"",F104-D104)</f>
        <v/>
      </c>
      <c r="J104" s="20">
        <f>IF(A104&gt;Model!$B$6,"",G104-D104)</f>
        <v/>
      </c>
    </row>
    <row r="105">
      <c r="A105" t="n">
        <v>103</v>
      </c>
      <c r="B105" s="19">
        <f>IF(A105&gt;Model!$B$6,"",IF(A105=0,Model!$B$20-Model!$B$11,0)-C105-IF(A105=Model!$B$6,Model!$B$9+Model!$B$12,0))</f>
        <v/>
      </c>
      <c r="C105" s="19">
        <f>IF(A105&gt;Model!$B$6,"",IF(Model!$B$10=1,IF(A105&lt;Model!$B$6,Model!$B$23,0),IF(A105&gt;=1,Model!$B$23,0)))</f>
        <v/>
      </c>
      <c r="D105" s="19">
        <f>IF(A105&gt;Model!$B$6,"",D104*(1+Model!$B$21)-C105)</f>
        <v/>
      </c>
      <c r="E105" s="20">
        <f>IF(A105&gt;Model!$B$6,"",Model!$B$14*(Model!B$37/Model!$B$14)^(A105/Model!$B$6))</f>
        <v/>
      </c>
      <c r="F105" s="20">
        <f>IF(A105&gt;Model!$B$6,"",Model!$B$14*(Model!C$37/Model!$B$14)^(A105/Model!$B$6))</f>
        <v/>
      </c>
      <c r="G105" s="20">
        <f>IF(A105&gt;Model!$B$6,"",Model!$B$14*(Model!D$37/Model!$B$14)^(A105/Model!$B$6))</f>
        <v/>
      </c>
      <c r="H105" s="20">
        <f>IF(A105&gt;Model!$B$6,"",E105-D105)</f>
        <v/>
      </c>
      <c r="I105" s="20">
        <f>IF(A105&gt;Model!$B$6,"",F105-D105)</f>
        <v/>
      </c>
      <c r="J105" s="20">
        <f>IF(A105&gt;Model!$B$6,"",G105-D105)</f>
        <v/>
      </c>
    </row>
    <row r="106">
      <c r="A106" t="n">
        <v>104</v>
      </c>
      <c r="B106" s="19">
        <f>IF(A106&gt;Model!$B$6,"",IF(A106=0,Model!$B$20-Model!$B$11,0)-C106-IF(A106=Model!$B$6,Model!$B$9+Model!$B$12,0))</f>
        <v/>
      </c>
      <c r="C106" s="19">
        <f>IF(A106&gt;Model!$B$6,"",IF(Model!$B$10=1,IF(A106&lt;Model!$B$6,Model!$B$23,0),IF(A106&gt;=1,Model!$B$23,0)))</f>
        <v/>
      </c>
      <c r="D106" s="19">
        <f>IF(A106&gt;Model!$B$6,"",D105*(1+Model!$B$21)-C106)</f>
        <v/>
      </c>
      <c r="E106" s="20">
        <f>IF(A106&gt;Model!$B$6,"",Model!$B$14*(Model!B$37/Model!$B$14)^(A106/Model!$B$6))</f>
        <v/>
      </c>
      <c r="F106" s="20">
        <f>IF(A106&gt;Model!$B$6,"",Model!$B$14*(Model!C$37/Model!$B$14)^(A106/Model!$B$6))</f>
        <v/>
      </c>
      <c r="G106" s="20">
        <f>IF(A106&gt;Model!$B$6,"",Model!$B$14*(Model!D$37/Model!$B$14)^(A106/Model!$B$6))</f>
        <v/>
      </c>
      <c r="H106" s="20">
        <f>IF(A106&gt;Model!$B$6,"",E106-D106)</f>
        <v/>
      </c>
      <c r="I106" s="20">
        <f>IF(A106&gt;Model!$B$6,"",F106-D106)</f>
        <v/>
      </c>
      <c r="J106" s="20">
        <f>IF(A106&gt;Model!$B$6,"",G106-D106)</f>
        <v/>
      </c>
    </row>
    <row r="107">
      <c r="A107" t="n">
        <v>105</v>
      </c>
      <c r="B107" s="19">
        <f>IF(A107&gt;Model!$B$6,"",IF(A107=0,Model!$B$20-Model!$B$11,0)-C107-IF(A107=Model!$B$6,Model!$B$9+Model!$B$12,0))</f>
        <v/>
      </c>
      <c r="C107" s="19">
        <f>IF(A107&gt;Model!$B$6,"",IF(Model!$B$10=1,IF(A107&lt;Model!$B$6,Model!$B$23,0),IF(A107&gt;=1,Model!$B$23,0)))</f>
        <v/>
      </c>
      <c r="D107" s="19">
        <f>IF(A107&gt;Model!$B$6,"",D106*(1+Model!$B$21)-C107)</f>
        <v/>
      </c>
      <c r="E107" s="20">
        <f>IF(A107&gt;Model!$B$6,"",Model!$B$14*(Model!B$37/Model!$B$14)^(A107/Model!$B$6))</f>
        <v/>
      </c>
      <c r="F107" s="20">
        <f>IF(A107&gt;Model!$B$6,"",Model!$B$14*(Model!C$37/Model!$B$14)^(A107/Model!$B$6))</f>
        <v/>
      </c>
      <c r="G107" s="20">
        <f>IF(A107&gt;Model!$B$6,"",Model!$B$14*(Model!D$37/Model!$B$14)^(A107/Model!$B$6))</f>
        <v/>
      </c>
      <c r="H107" s="20">
        <f>IF(A107&gt;Model!$B$6,"",E107-D107)</f>
        <v/>
      </c>
      <c r="I107" s="20">
        <f>IF(A107&gt;Model!$B$6,"",F107-D107)</f>
        <v/>
      </c>
      <c r="J107" s="20">
        <f>IF(A107&gt;Model!$B$6,"",G107-D107)</f>
        <v/>
      </c>
    </row>
    <row r="108">
      <c r="A108" t="n">
        <v>106</v>
      </c>
      <c r="B108" s="19">
        <f>IF(A108&gt;Model!$B$6,"",IF(A108=0,Model!$B$20-Model!$B$11,0)-C108-IF(A108=Model!$B$6,Model!$B$9+Model!$B$12,0))</f>
        <v/>
      </c>
      <c r="C108" s="19">
        <f>IF(A108&gt;Model!$B$6,"",IF(Model!$B$10=1,IF(A108&lt;Model!$B$6,Model!$B$23,0),IF(A108&gt;=1,Model!$B$23,0)))</f>
        <v/>
      </c>
      <c r="D108" s="19">
        <f>IF(A108&gt;Model!$B$6,"",D107*(1+Model!$B$21)-C108)</f>
        <v/>
      </c>
      <c r="E108" s="20">
        <f>IF(A108&gt;Model!$B$6,"",Model!$B$14*(Model!B$37/Model!$B$14)^(A108/Model!$B$6))</f>
        <v/>
      </c>
      <c r="F108" s="20">
        <f>IF(A108&gt;Model!$B$6,"",Model!$B$14*(Model!C$37/Model!$B$14)^(A108/Model!$B$6))</f>
        <v/>
      </c>
      <c r="G108" s="20">
        <f>IF(A108&gt;Model!$B$6,"",Model!$B$14*(Model!D$37/Model!$B$14)^(A108/Model!$B$6))</f>
        <v/>
      </c>
      <c r="H108" s="20">
        <f>IF(A108&gt;Model!$B$6,"",E108-D108)</f>
        <v/>
      </c>
      <c r="I108" s="20">
        <f>IF(A108&gt;Model!$B$6,"",F108-D108)</f>
        <v/>
      </c>
      <c r="J108" s="20">
        <f>IF(A108&gt;Model!$B$6,"",G108-D108)</f>
        <v/>
      </c>
    </row>
    <row r="109">
      <c r="A109" t="n">
        <v>107</v>
      </c>
      <c r="B109" s="19">
        <f>IF(A109&gt;Model!$B$6,"",IF(A109=0,Model!$B$20-Model!$B$11,0)-C109-IF(A109=Model!$B$6,Model!$B$9+Model!$B$12,0))</f>
        <v/>
      </c>
      <c r="C109" s="19">
        <f>IF(A109&gt;Model!$B$6,"",IF(Model!$B$10=1,IF(A109&lt;Model!$B$6,Model!$B$23,0),IF(A109&gt;=1,Model!$B$23,0)))</f>
        <v/>
      </c>
      <c r="D109" s="19">
        <f>IF(A109&gt;Model!$B$6,"",D108*(1+Model!$B$21)-C109)</f>
        <v/>
      </c>
      <c r="E109" s="20">
        <f>IF(A109&gt;Model!$B$6,"",Model!$B$14*(Model!B$37/Model!$B$14)^(A109/Model!$B$6))</f>
        <v/>
      </c>
      <c r="F109" s="20">
        <f>IF(A109&gt;Model!$B$6,"",Model!$B$14*(Model!C$37/Model!$B$14)^(A109/Model!$B$6))</f>
        <v/>
      </c>
      <c r="G109" s="20">
        <f>IF(A109&gt;Model!$B$6,"",Model!$B$14*(Model!D$37/Model!$B$14)^(A109/Model!$B$6))</f>
        <v/>
      </c>
      <c r="H109" s="20">
        <f>IF(A109&gt;Model!$B$6,"",E109-D109)</f>
        <v/>
      </c>
      <c r="I109" s="20">
        <f>IF(A109&gt;Model!$B$6,"",F109-D109)</f>
        <v/>
      </c>
      <c r="J109" s="20">
        <f>IF(A109&gt;Model!$B$6,"",G109-D109)</f>
        <v/>
      </c>
    </row>
    <row r="110">
      <c r="A110" t="n">
        <v>108</v>
      </c>
      <c r="B110" s="19">
        <f>IF(A110&gt;Model!$B$6,"",IF(A110=0,Model!$B$20-Model!$B$11,0)-C110-IF(A110=Model!$B$6,Model!$B$9+Model!$B$12,0))</f>
        <v/>
      </c>
      <c r="C110" s="19">
        <f>IF(A110&gt;Model!$B$6,"",IF(Model!$B$10=1,IF(A110&lt;Model!$B$6,Model!$B$23,0),IF(A110&gt;=1,Model!$B$23,0)))</f>
        <v/>
      </c>
      <c r="D110" s="19">
        <f>IF(A110&gt;Model!$B$6,"",D109*(1+Model!$B$21)-C110)</f>
        <v/>
      </c>
      <c r="E110" s="20">
        <f>IF(A110&gt;Model!$B$6,"",Model!$B$14*(Model!B$37/Model!$B$14)^(A110/Model!$B$6))</f>
        <v/>
      </c>
      <c r="F110" s="20">
        <f>IF(A110&gt;Model!$B$6,"",Model!$B$14*(Model!C$37/Model!$B$14)^(A110/Model!$B$6))</f>
        <v/>
      </c>
      <c r="G110" s="20">
        <f>IF(A110&gt;Model!$B$6,"",Model!$B$14*(Model!D$37/Model!$B$14)^(A110/Model!$B$6))</f>
        <v/>
      </c>
      <c r="H110" s="20">
        <f>IF(A110&gt;Model!$B$6,"",E110-D110)</f>
        <v/>
      </c>
      <c r="I110" s="20">
        <f>IF(A110&gt;Model!$B$6,"",F110-D110)</f>
        <v/>
      </c>
      <c r="J110" s="20">
        <f>IF(A110&gt;Model!$B$6,"",G110-D110)</f>
        <v/>
      </c>
    </row>
    <row r="111">
      <c r="A111" t="n">
        <v>109</v>
      </c>
      <c r="B111" s="19">
        <f>IF(A111&gt;Model!$B$6,"",IF(A111=0,Model!$B$20-Model!$B$11,0)-C111-IF(A111=Model!$B$6,Model!$B$9+Model!$B$12,0))</f>
        <v/>
      </c>
      <c r="C111" s="19">
        <f>IF(A111&gt;Model!$B$6,"",IF(Model!$B$10=1,IF(A111&lt;Model!$B$6,Model!$B$23,0),IF(A111&gt;=1,Model!$B$23,0)))</f>
        <v/>
      </c>
      <c r="D111" s="19">
        <f>IF(A111&gt;Model!$B$6,"",D110*(1+Model!$B$21)-C111)</f>
        <v/>
      </c>
      <c r="E111" s="20">
        <f>IF(A111&gt;Model!$B$6,"",Model!$B$14*(Model!B$37/Model!$B$14)^(A111/Model!$B$6))</f>
        <v/>
      </c>
      <c r="F111" s="20">
        <f>IF(A111&gt;Model!$B$6,"",Model!$B$14*(Model!C$37/Model!$B$14)^(A111/Model!$B$6))</f>
        <v/>
      </c>
      <c r="G111" s="20">
        <f>IF(A111&gt;Model!$B$6,"",Model!$B$14*(Model!D$37/Model!$B$14)^(A111/Model!$B$6))</f>
        <v/>
      </c>
      <c r="H111" s="20">
        <f>IF(A111&gt;Model!$B$6,"",E111-D111)</f>
        <v/>
      </c>
      <c r="I111" s="20">
        <f>IF(A111&gt;Model!$B$6,"",F111-D111)</f>
        <v/>
      </c>
      <c r="J111" s="20">
        <f>IF(A111&gt;Model!$B$6,"",G111-D111)</f>
        <v/>
      </c>
    </row>
    <row r="112">
      <c r="A112" t="n">
        <v>110</v>
      </c>
      <c r="B112" s="19">
        <f>IF(A112&gt;Model!$B$6,"",IF(A112=0,Model!$B$20-Model!$B$11,0)-C112-IF(A112=Model!$B$6,Model!$B$9+Model!$B$12,0))</f>
        <v/>
      </c>
      <c r="C112" s="19">
        <f>IF(A112&gt;Model!$B$6,"",IF(Model!$B$10=1,IF(A112&lt;Model!$B$6,Model!$B$23,0),IF(A112&gt;=1,Model!$B$23,0)))</f>
        <v/>
      </c>
      <c r="D112" s="19">
        <f>IF(A112&gt;Model!$B$6,"",D111*(1+Model!$B$21)-C112)</f>
        <v/>
      </c>
      <c r="E112" s="20">
        <f>IF(A112&gt;Model!$B$6,"",Model!$B$14*(Model!B$37/Model!$B$14)^(A112/Model!$B$6))</f>
        <v/>
      </c>
      <c r="F112" s="20">
        <f>IF(A112&gt;Model!$B$6,"",Model!$B$14*(Model!C$37/Model!$B$14)^(A112/Model!$B$6))</f>
        <v/>
      </c>
      <c r="G112" s="20">
        <f>IF(A112&gt;Model!$B$6,"",Model!$B$14*(Model!D$37/Model!$B$14)^(A112/Model!$B$6))</f>
        <v/>
      </c>
      <c r="H112" s="20">
        <f>IF(A112&gt;Model!$B$6,"",E112-D112)</f>
        <v/>
      </c>
      <c r="I112" s="20">
        <f>IF(A112&gt;Model!$B$6,"",F112-D112)</f>
        <v/>
      </c>
      <c r="J112" s="20">
        <f>IF(A112&gt;Model!$B$6,"",G112-D112)</f>
        <v/>
      </c>
    </row>
    <row r="113">
      <c r="A113" t="n">
        <v>111</v>
      </c>
      <c r="B113" s="19">
        <f>IF(A113&gt;Model!$B$6,"",IF(A113=0,Model!$B$20-Model!$B$11,0)-C113-IF(A113=Model!$B$6,Model!$B$9+Model!$B$12,0))</f>
        <v/>
      </c>
      <c r="C113" s="19">
        <f>IF(A113&gt;Model!$B$6,"",IF(Model!$B$10=1,IF(A113&lt;Model!$B$6,Model!$B$23,0),IF(A113&gt;=1,Model!$B$23,0)))</f>
        <v/>
      </c>
      <c r="D113" s="19">
        <f>IF(A113&gt;Model!$B$6,"",D112*(1+Model!$B$21)-C113)</f>
        <v/>
      </c>
      <c r="E113" s="20">
        <f>IF(A113&gt;Model!$B$6,"",Model!$B$14*(Model!B$37/Model!$B$14)^(A113/Model!$B$6))</f>
        <v/>
      </c>
      <c r="F113" s="20">
        <f>IF(A113&gt;Model!$B$6,"",Model!$B$14*(Model!C$37/Model!$B$14)^(A113/Model!$B$6))</f>
        <v/>
      </c>
      <c r="G113" s="20">
        <f>IF(A113&gt;Model!$B$6,"",Model!$B$14*(Model!D$37/Model!$B$14)^(A113/Model!$B$6))</f>
        <v/>
      </c>
      <c r="H113" s="20">
        <f>IF(A113&gt;Model!$B$6,"",E113-D113)</f>
        <v/>
      </c>
      <c r="I113" s="20">
        <f>IF(A113&gt;Model!$B$6,"",F113-D113)</f>
        <v/>
      </c>
      <c r="J113" s="20">
        <f>IF(A113&gt;Model!$B$6,"",G113-D113)</f>
        <v/>
      </c>
    </row>
    <row r="114">
      <c r="A114" t="n">
        <v>112</v>
      </c>
      <c r="B114" s="19">
        <f>IF(A114&gt;Model!$B$6,"",IF(A114=0,Model!$B$20-Model!$B$11,0)-C114-IF(A114=Model!$B$6,Model!$B$9+Model!$B$12,0))</f>
        <v/>
      </c>
      <c r="C114" s="19">
        <f>IF(A114&gt;Model!$B$6,"",IF(Model!$B$10=1,IF(A114&lt;Model!$B$6,Model!$B$23,0),IF(A114&gt;=1,Model!$B$23,0)))</f>
        <v/>
      </c>
      <c r="D114" s="19">
        <f>IF(A114&gt;Model!$B$6,"",D113*(1+Model!$B$21)-C114)</f>
        <v/>
      </c>
      <c r="E114" s="20">
        <f>IF(A114&gt;Model!$B$6,"",Model!$B$14*(Model!B$37/Model!$B$14)^(A114/Model!$B$6))</f>
        <v/>
      </c>
      <c r="F114" s="20">
        <f>IF(A114&gt;Model!$B$6,"",Model!$B$14*(Model!C$37/Model!$B$14)^(A114/Model!$B$6))</f>
        <v/>
      </c>
      <c r="G114" s="20">
        <f>IF(A114&gt;Model!$B$6,"",Model!$B$14*(Model!D$37/Model!$B$14)^(A114/Model!$B$6))</f>
        <v/>
      </c>
      <c r="H114" s="20">
        <f>IF(A114&gt;Model!$B$6,"",E114-D114)</f>
        <v/>
      </c>
      <c r="I114" s="20">
        <f>IF(A114&gt;Model!$B$6,"",F114-D114)</f>
        <v/>
      </c>
      <c r="J114" s="20">
        <f>IF(A114&gt;Model!$B$6,"",G114-D114)</f>
        <v/>
      </c>
    </row>
    <row r="115">
      <c r="A115" t="n">
        <v>113</v>
      </c>
      <c r="B115" s="19">
        <f>IF(A115&gt;Model!$B$6,"",IF(A115=0,Model!$B$20-Model!$B$11,0)-C115-IF(A115=Model!$B$6,Model!$B$9+Model!$B$12,0))</f>
        <v/>
      </c>
      <c r="C115" s="19">
        <f>IF(A115&gt;Model!$B$6,"",IF(Model!$B$10=1,IF(A115&lt;Model!$B$6,Model!$B$23,0),IF(A115&gt;=1,Model!$B$23,0)))</f>
        <v/>
      </c>
      <c r="D115" s="19">
        <f>IF(A115&gt;Model!$B$6,"",D114*(1+Model!$B$21)-C115)</f>
        <v/>
      </c>
      <c r="E115" s="20">
        <f>IF(A115&gt;Model!$B$6,"",Model!$B$14*(Model!B$37/Model!$B$14)^(A115/Model!$B$6))</f>
        <v/>
      </c>
      <c r="F115" s="20">
        <f>IF(A115&gt;Model!$B$6,"",Model!$B$14*(Model!C$37/Model!$B$14)^(A115/Model!$B$6))</f>
        <v/>
      </c>
      <c r="G115" s="20">
        <f>IF(A115&gt;Model!$B$6,"",Model!$B$14*(Model!D$37/Model!$B$14)^(A115/Model!$B$6))</f>
        <v/>
      </c>
      <c r="H115" s="20">
        <f>IF(A115&gt;Model!$B$6,"",E115-D115)</f>
        <v/>
      </c>
      <c r="I115" s="20">
        <f>IF(A115&gt;Model!$B$6,"",F115-D115)</f>
        <v/>
      </c>
      <c r="J115" s="20">
        <f>IF(A115&gt;Model!$B$6,"",G115-D115)</f>
        <v/>
      </c>
    </row>
    <row r="116">
      <c r="A116" t="n">
        <v>114</v>
      </c>
      <c r="B116" s="19">
        <f>IF(A116&gt;Model!$B$6,"",IF(A116=0,Model!$B$20-Model!$B$11,0)-C116-IF(A116=Model!$B$6,Model!$B$9+Model!$B$12,0))</f>
        <v/>
      </c>
      <c r="C116" s="19">
        <f>IF(A116&gt;Model!$B$6,"",IF(Model!$B$10=1,IF(A116&lt;Model!$B$6,Model!$B$23,0),IF(A116&gt;=1,Model!$B$23,0)))</f>
        <v/>
      </c>
      <c r="D116" s="19">
        <f>IF(A116&gt;Model!$B$6,"",D115*(1+Model!$B$21)-C116)</f>
        <v/>
      </c>
      <c r="E116" s="20">
        <f>IF(A116&gt;Model!$B$6,"",Model!$B$14*(Model!B$37/Model!$B$14)^(A116/Model!$B$6))</f>
        <v/>
      </c>
      <c r="F116" s="20">
        <f>IF(A116&gt;Model!$B$6,"",Model!$B$14*(Model!C$37/Model!$B$14)^(A116/Model!$B$6))</f>
        <v/>
      </c>
      <c r="G116" s="20">
        <f>IF(A116&gt;Model!$B$6,"",Model!$B$14*(Model!D$37/Model!$B$14)^(A116/Model!$B$6))</f>
        <v/>
      </c>
      <c r="H116" s="20">
        <f>IF(A116&gt;Model!$B$6,"",E116-D116)</f>
        <v/>
      </c>
      <c r="I116" s="20">
        <f>IF(A116&gt;Model!$B$6,"",F116-D116)</f>
        <v/>
      </c>
      <c r="J116" s="20">
        <f>IF(A116&gt;Model!$B$6,"",G116-D116)</f>
        <v/>
      </c>
    </row>
    <row r="117">
      <c r="A117" t="n">
        <v>115</v>
      </c>
      <c r="B117" s="19">
        <f>IF(A117&gt;Model!$B$6,"",IF(A117=0,Model!$B$20-Model!$B$11,0)-C117-IF(A117=Model!$B$6,Model!$B$9+Model!$B$12,0))</f>
        <v/>
      </c>
      <c r="C117" s="19">
        <f>IF(A117&gt;Model!$B$6,"",IF(Model!$B$10=1,IF(A117&lt;Model!$B$6,Model!$B$23,0),IF(A117&gt;=1,Model!$B$23,0)))</f>
        <v/>
      </c>
      <c r="D117" s="19">
        <f>IF(A117&gt;Model!$B$6,"",D116*(1+Model!$B$21)-C117)</f>
        <v/>
      </c>
      <c r="E117" s="20">
        <f>IF(A117&gt;Model!$B$6,"",Model!$B$14*(Model!B$37/Model!$B$14)^(A117/Model!$B$6))</f>
        <v/>
      </c>
      <c r="F117" s="20">
        <f>IF(A117&gt;Model!$B$6,"",Model!$B$14*(Model!C$37/Model!$B$14)^(A117/Model!$B$6))</f>
        <v/>
      </c>
      <c r="G117" s="20">
        <f>IF(A117&gt;Model!$B$6,"",Model!$B$14*(Model!D$37/Model!$B$14)^(A117/Model!$B$6))</f>
        <v/>
      </c>
      <c r="H117" s="20">
        <f>IF(A117&gt;Model!$B$6,"",E117-D117)</f>
        <v/>
      </c>
      <c r="I117" s="20">
        <f>IF(A117&gt;Model!$B$6,"",F117-D117)</f>
        <v/>
      </c>
      <c r="J117" s="20">
        <f>IF(A117&gt;Model!$B$6,"",G117-D117)</f>
        <v/>
      </c>
    </row>
    <row r="118">
      <c r="A118" t="n">
        <v>116</v>
      </c>
      <c r="B118" s="19">
        <f>IF(A118&gt;Model!$B$6,"",IF(A118=0,Model!$B$20-Model!$B$11,0)-C118-IF(A118=Model!$B$6,Model!$B$9+Model!$B$12,0))</f>
        <v/>
      </c>
      <c r="C118" s="19">
        <f>IF(A118&gt;Model!$B$6,"",IF(Model!$B$10=1,IF(A118&lt;Model!$B$6,Model!$B$23,0),IF(A118&gt;=1,Model!$B$23,0)))</f>
        <v/>
      </c>
      <c r="D118" s="19">
        <f>IF(A118&gt;Model!$B$6,"",D117*(1+Model!$B$21)-C118)</f>
        <v/>
      </c>
      <c r="E118" s="20">
        <f>IF(A118&gt;Model!$B$6,"",Model!$B$14*(Model!B$37/Model!$B$14)^(A118/Model!$B$6))</f>
        <v/>
      </c>
      <c r="F118" s="20">
        <f>IF(A118&gt;Model!$B$6,"",Model!$B$14*(Model!C$37/Model!$B$14)^(A118/Model!$B$6))</f>
        <v/>
      </c>
      <c r="G118" s="20">
        <f>IF(A118&gt;Model!$B$6,"",Model!$B$14*(Model!D$37/Model!$B$14)^(A118/Model!$B$6))</f>
        <v/>
      </c>
      <c r="H118" s="20">
        <f>IF(A118&gt;Model!$B$6,"",E118-D118)</f>
        <v/>
      </c>
      <c r="I118" s="20">
        <f>IF(A118&gt;Model!$B$6,"",F118-D118)</f>
        <v/>
      </c>
      <c r="J118" s="20">
        <f>IF(A118&gt;Model!$B$6,"",G118-D118)</f>
        <v/>
      </c>
    </row>
    <row r="119">
      <c r="A119" t="n">
        <v>117</v>
      </c>
      <c r="B119" s="19">
        <f>IF(A119&gt;Model!$B$6,"",IF(A119=0,Model!$B$20-Model!$B$11,0)-C119-IF(A119=Model!$B$6,Model!$B$9+Model!$B$12,0))</f>
        <v/>
      </c>
      <c r="C119" s="19">
        <f>IF(A119&gt;Model!$B$6,"",IF(Model!$B$10=1,IF(A119&lt;Model!$B$6,Model!$B$23,0),IF(A119&gt;=1,Model!$B$23,0)))</f>
        <v/>
      </c>
      <c r="D119" s="19">
        <f>IF(A119&gt;Model!$B$6,"",D118*(1+Model!$B$21)-C119)</f>
        <v/>
      </c>
      <c r="E119" s="20">
        <f>IF(A119&gt;Model!$B$6,"",Model!$B$14*(Model!B$37/Model!$B$14)^(A119/Model!$B$6))</f>
        <v/>
      </c>
      <c r="F119" s="20">
        <f>IF(A119&gt;Model!$B$6,"",Model!$B$14*(Model!C$37/Model!$B$14)^(A119/Model!$B$6))</f>
        <v/>
      </c>
      <c r="G119" s="20">
        <f>IF(A119&gt;Model!$B$6,"",Model!$B$14*(Model!D$37/Model!$B$14)^(A119/Model!$B$6))</f>
        <v/>
      </c>
      <c r="H119" s="20">
        <f>IF(A119&gt;Model!$B$6,"",E119-D119)</f>
        <v/>
      </c>
      <c r="I119" s="20">
        <f>IF(A119&gt;Model!$B$6,"",F119-D119)</f>
        <v/>
      </c>
      <c r="J119" s="20">
        <f>IF(A119&gt;Model!$B$6,"",G119-D119)</f>
        <v/>
      </c>
    </row>
    <row r="120">
      <c r="A120" t="n">
        <v>118</v>
      </c>
      <c r="B120" s="19">
        <f>IF(A120&gt;Model!$B$6,"",IF(A120=0,Model!$B$20-Model!$B$11,0)-C120-IF(A120=Model!$B$6,Model!$B$9+Model!$B$12,0))</f>
        <v/>
      </c>
      <c r="C120" s="19">
        <f>IF(A120&gt;Model!$B$6,"",IF(Model!$B$10=1,IF(A120&lt;Model!$B$6,Model!$B$23,0),IF(A120&gt;=1,Model!$B$23,0)))</f>
        <v/>
      </c>
      <c r="D120" s="19">
        <f>IF(A120&gt;Model!$B$6,"",D119*(1+Model!$B$21)-C120)</f>
        <v/>
      </c>
      <c r="E120" s="20">
        <f>IF(A120&gt;Model!$B$6,"",Model!$B$14*(Model!B$37/Model!$B$14)^(A120/Model!$B$6))</f>
        <v/>
      </c>
      <c r="F120" s="20">
        <f>IF(A120&gt;Model!$B$6,"",Model!$B$14*(Model!C$37/Model!$B$14)^(A120/Model!$B$6))</f>
        <v/>
      </c>
      <c r="G120" s="20">
        <f>IF(A120&gt;Model!$B$6,"",Model!$B$14*(Model!D$37/Model!$B$14)^(A120/Model!$B$6))</f>
        <v/>
      </c>
      <c r="H120" s="20">
        <f>IF(A120&gt;Model!$B$6,"",E120-D120)</f>
        <v/>
      </c>
      <c r="I120" s="20">
        <f>IF(A120&gt;Model!$B$6,"",F120-D120)</f>
        <v/>
      </c>
      <c r="J120" s="20">
        <f>IF(A120&gt;Model!$B$6,"",G120-D120)</f>
        <v/>
      </c>
    </row>
    <row r="121">
      <c r="A121" t="n">
        <v>119</v>
      </c>
      <c r="B121" s="19">
        <f>IF(A121&gt;Model!$B$6,"",IF(A121=0,Model!$B$20-Model!$B$11,0)-C121-IF(A121=Model!$B$6,Model!$B$9+Model!$B$12,0))</f>
        <v/>
      </c>
      <c r="C121" s="19">
        <f>IF(A121&gt;Model!$B$6,"",IF(Model!$B$10=1,IF(A121&lt;Model!$B$6,Model!$B$23,0),IF(A121&gt;=1,Model!$B$23,0)))</f>
        <v/>
      </c>
      <c r="D121" s="19">
        <f>IF(A121&gt;Model!$B$6,"",D120*(1+Model!$B$21)-C121)</f>
        <v/>
      </c>
      <c r="E121" s="20">
        <f>IF(A121&gt;Model!$B$6,"",Model!$B$14*(Model!B$37/Model!$B$14)^(A121/Model!$B$6))</f>
        <v/>
      </c>
      <c r="F121" s="20">
        <f>IF(A121&gt;Model!$B$6,"",Model!$B$14*(Model!C$37/Model!$B$14)^(A121/Model!$B$6))</f>
        <v/>
      </c>
      <c r="G121" s="20">
        <f>IF(A121&gt;Model!$B$6,"",Model!$B$14*(Model!D$37/Model!$B$14)^(A121/Model!$B$6))</f>
        <v/>
      </c>
      <c r="H121" s="20">
        <f>IF(A121&gt;Model!$B$6,"",E121-D121)</f>
        <v/>
      </c>
      <c r="I121" s="20">
        <f>IF(A121&gt;Model!$B$6,"",F121-D121)</f>
        <v/>
      </c>
      <c r="J121" s="20">
        <f>IF(A121&gt;Model!$B$6,"",G121-D121)</f>
        <v/>
      </c>
    </row>
    <row r="122">
      <c r="A122" t="n">
        <v>120</v>
      </c>
      <c r="B122" s="19">
        <f>IF(A122&gt;Model!$B$6,"",IF(A122=0,Model!$B$20-Model!$B$11,0)-C122-IF(A122=Model!$B$6,Model!$B$9+Model!$B$12,0))</f>
        <v/>
      </c>
      <c r="C122" s="19">
        <f>IF(A122&gt;Model!$B$6,"",IF(Model!$B$10=1,IF(A122&lt;Model!$B$6,Model!$B$23,0),IF(A122&gt;=1,Model!$B$23,0)))</f>
        <v/>
      </c>
      <c r="D122" s="19">
        <f>IF(A122&gt;Model!$B$6,"",D121*(1+Model!$B$21)-C122)</f>
        <v/>
      </c>
      <c r="E122" s="20">
        <f>IF(A122&gt;Model!$B$6,"",Model!$B$14*(Model!B$37/Model!$B$14)^(A122/Model!$B$6))</f>
        <v/>
      </c>
      <c r="F122" s="20">
        <f>IF(A122&gt;Model!$B$6,"",Model!$B$14*(Model!C$37/Model!$B$14)^(A122/Model!$B$6))</f>
        <v/>
      </c>
      <c r="G122" s="20">
        <f>IF(A122&gt;Model!$B$6,"",Model!$B$14*(Model!D$37/Model!$B$14)^(A122/Model!$B$6))</f>
        <v/>
      </c>
      <c r="H122" s="20">
        <f>IF(A122&gt;Model!$B$6,"",E122-D122)</f>
        <v/>
      </c>
      <c r="I122" s="20">
        <f>IF(A122&gt;Model!$B$6,"",F122-D122)</f>
        <v/>
      </c>
      <c r="J122" s="20">
        <f>IF(A122&gt;Model!$B$6,"",G122-D122)</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28"/>
  <sheetViews>
    <sheetView workbookViewId="0">
      <selection activeCell="A1" sqref="A1"/>
    </sheetView>
  </sheetViews>
  <sheetFormatPr baseColWidth="8" defaultRowHeight="15"/>
  <cols>
    <col width="140" customWidth="1" min="1" max="1"/>
  </cols>
  <sheetData>
    <row r="1">
      <c r="A1" s="2" t="inlineStr">
        <is>
          <t>How this model works</t>
        </is>
      </c>
    </row>
    <row r="2"/>
    <row r="3">
      <c r="A3" t="inlineStr">
        <is>
          <t>A balloon is a lump sum left to the end of a hire purchase or similar agreement. It lowers the monthly payment because those payments only repay the finance down to the balloon, not to zero.</t>
        </is>
      </c>
    </row>
    <row r="4">
      <c r="A4" t="inlineStr">
        <is>
          <t>Two questions follow. How much more interest does the balloon cost? And will the asset be worth more than the balloon when it falls due? This model answers both from your figures.</t>
        </is>
      </c>
    </row>
    <row r="5"/>
    <row r="6">
      <c r="A6" s="2" t="inlineStr">
        <is>
          <t>Inputs</t>
        </is>
      </c>
    </row>
    <row r="7">
      <c r="A7" t="inlineStr">
        <is>
          <t>Asset price: the figure your finance quote is based on.</t>
        </is>
      </c>
    </row>
    <row r="8">
      <c r="A8" t="inlineStr">
        <is>
          <t>Deposit: paid at the start. Amount financed = price less deposit.</t>
        </is>
      </c>
    </row>
    <row r="9">
      <c r="A9" t="inlineStr">
        <is>
          <t>Interest rate: a nominal annual rate, charged monthly at one twelfth of it. If your quote gives a flat rate, do not enter it here: put the quoted monthly payment in instead and the model works out the rate.</t>
        </is>
      </c>
    </row>
    <row r="10">
      <c r="A10" t="inlineStr">
        <is>
          <t>Quoted monthly payment: optional. If you enter it, the model finds the interest rate that makes the payments and the balloon repay the amount financed (spreadsheet RATE).</t>
        </is>
      </c>
    </row>
    <row r="11">
      <c r="A11" t="inlineStr">
        <is>
          <t>Balloon: the lump sum due with the last period.</t>
        </is>
      </c>
    </row>
    <row r="12">
      <c r="A12" t="inlineStr">
        <is>
          <t>Payments in advance: 1 if the first monthly payment is taken at signing, 0 if it is a month later.</t>
        </is>
      </c>
    </row>
    <row r="13">
      <c r="A13" t="inlineStr">
        <is>
          <t>Fees: a documentation fee paid at the start and an option to purchase fee paid with the balloon. Use the figures in your quote; enter 0 if there are none.</t>
        </is>
      </c>
    </row>
    <row r="14">
      <c r="A14" t="inlineStr">
        <is>
          <t>Value at the start and expected value at the end: your own estimates of what the asset would sell for. For the end value use a dealer, auctioneer or used-price guide for the same model at that age and use.</t>
        </is>
      </c>
    </row>
    <row r="15"/>
    <row r="16">
      <c r="A16" s="2" t="inlineStr">
        <is>
          <t>Method</t>
        </is>
      </c>
    </row>
    <row r="17">
      <c r="A17" t="inlineStr">
        <is>
          <t>Monthly payment = PMT(monthly rate, term, amount financed, balloon), in arrears or in advance.</t>
        </is>
      </c>
    </row>
    <row r="18">
      <c r="A18" t="inlineStr">
        <is>
          <t>Interest = total of monthly payments plus the balloon, less the amount financed. The same with no balloon shows what the balloon adds.</t>
        </is>
      </c>
    </row>
    <row r="19">
      <c r="A19" t="inlineStr">
        <is>
          <t>APR-equivalent: the annual rate at which the payments, the balloon and the fees, discounted back to the start with each month counted as one twelfth of a year, equal the amount financed less any fee paid at the start.</t>
        </is>
      </c>
    </row>
    <row r="20">
      <c r="A20" t="inlineStr">
        <is>
          <t>That is the equation UK consumer credit APRs use for credit not secured on land (FCA Handbook CONC App 1.2.6R, where a month is an equal month of 365/12 days, one twelfth of a year), rounded to one decimal place. The Schedule sheet solves the monthly rate with IRR and the Model sheet annualises it.</t>
        </is>
      </c>
    </row>
    <row r="21">
      <c r="A21" t="inlineStr">
        <is>
          <t>Asset value falls by the same percentage every month from the start value to the end value. Equity = value less the finance owed after that month's payment.</t>
        </is>
      </c>
    </row>
    <row r="22"/>
    <row r="23">
      <c r="A23" s="2" t="inlineStr">
        <is>
          <t>What the model leaves out</t>
        </is>
      </c>
    </row>
    <row r="24">
      <c r="A24" t="inlineStr">
        <is>
          <t>VAT, tax allowances, insurance and maintenance. Early settlement, arrears and return conditions in your agreement.</t>
        </is>
      </c>
    </row>
    <row r="25">
      <c r="A25" t="inlineStr">
        <is>
          <t>Real values do not fall smoothly. A vehicle or machine can lose a large part of its value when it leaves the dealer, so treat the months in negative equity as a minimum.</t>
        </is>
      </c>
    </row>
    <row r="26">
      <c r="A26" t="inlineStr">
        <is>
          <t>The Schedule sheet covers terms up to 120 months.</t>
        </is>
      </c>
    </row>
    <row r="27"/>
    <row r="28">
      <c r="A28" t="inlineStr">
        <is>
          <t>Illustrative only. This is not advice and not an offer of finance. FundBiz is an information site owned by Best Business Loans Ltd (16833937).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2026-09-23T18:18:40Z</dcterms:created>
  <dcterms:modified xsi:type="dcterms:W3CDTF">2026-09-23T19:41:27Z</dcterms:modified>
</cp:coreProperties>
</file>